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70" windowWidth="17520" windowHeight="11760" activeTab="1"/>
  </bookViews>
  <sheets>
    <sheet name="CÁLCULO ELEMENTOS HETEROGENEOS" sheetId="1" r:id="rId1"/>
    <sheet name="ELEMENTOS HOMOGÉNEOS" sheetId="2" r:id="rId2"/>
    <sheet name="ENTRAMADOS DE MADERA" sheetId="3" r:id="rId3"/>
    <sheet name="ENTRAMADOS DE ACERO" sheetId="4" r:id="rId4"/>
    <sheet name="Hoja1" sheetId="5" r:id="rId5"/>
  </sheets>
  <definedNames/>
  <calcPr fullCalcOnLoad="1"/>
</workbook>
</file>

<file path=xl/sharedStrings.xml><?xml version="1.0" encoding="utf-8"?>
<sst xmlns="http://schemas.openxmlformats.org/spreadsheetml/2006/main" count="328" uniqueCount="108">
  <si>
    <t>TECHUMBRE</t>
  </si>
  <si>
    <t>U W/m2K</t>
  </si>
  <si>
    <t>Rt m2K/W</t>
  </si>
  <si>
    <t>SOLUCIÓN CONSTRUCTIVA</t>
  </si>
  <si>
    <t>ESTRUCT.</t>
  </si>
  <si>
    <t>AISLANTE</t>
  </si>
  <si>
    <t>BARR. VAPOR</t>
  </si>
  <si>
    <t>REV. INT. 1</t>
  </si>
  <si>
    <t>REV. INT. 2</t>
  </si>
  <si>
    <t>REV. EXT. 1</t>
  </si>
  <si>
    <t>REV. EXT. 2</t>
  </si>
  <si>
    <t>Res. Termica</t>
  </si>
  <si>
    <t>Rsi</t>
  </si>
  <si>
    <t>Rse</t>
  </si>
  <si>
    <t>m2K/W</t>
  </si>
  <si>
    <t>λ (W/(m/K)</t>
  </si>
  <si>
    <t>MUROS PERIMETRALES</t>
  </si>
  <si>
    <t>W/M2k</t>
  </si>
  <si>
    <t>CAMARA AIRE</t>
  </si>
  <si>
    <t>U1</t>
  </si>
  <si>
    <t>U2</t>
  </si>
  <si>
    <t>U ponderado</t>
  </si>
  <si>
    <t>m2</t>
  </si>
  <si>
    <t>W/M2K</t>
  </si>
  <si>
    <t>Rt</t>
  </si>
  <si>
    <t>R 100</t>
  </si>
  <si>
    <t>Area</t>
  </si>
  <si>
    <t>U   solución</t>
  </si>
  <si>
    <t>Rt solución</t>
  </si>
  <si>
    <t>Rt FINAL</t>
  </si>
  <si>
    <t>Rt Total</t>
  </si>
  <si>
    <t>e (mts)</t>
  </si>
  <si>
    <t>e FINAL</t>
  </si>
  <si>
    <t>ESTRUCTURA</t>
  </si>
  <si>
    <t>Area Total</t>
  </si>
  <si>
    <t>U x Area</t>
  </si>
  <si>
    <r>
      <t>Σ</t>
    </r>
    <r>
      <rPr>
        <b/>
        <sz val="10"/>
        <rFont val="Arial"/>
        <family val="2"/>
      </rPr>
      <t xml:space="preserve"> (UxArea)</t>
    </r>
  </si>
  <si>
    <t>COMPONENTE</t>
  </si>
  <si>
    <t>MATERIAL</t>
  </si>
  <si>
    <t>%</t>
  </si>
  <si>
    <t>OSB</t>
  </si>
  <si>
    <t>Z</t>
  </si>
  <si>
    <t>L</t>
  </si>
  <si>
    <t>e´</t>
  </si>
  <si>
    <t>H</t>
  </si>
  <si>
    <t>R</t>
  </si>
  <si>
    <r>
      <rPr>
        <i/>
        <sz val="14"/>
        <rFont val="Symbol"/>
        <family val="1"/>
      </rPr>
      <t>l</t>
    </r>
    <r>
      <rPr>
        <i/>
        <sz val="8"/>
        <rFont val="Times New Roman"/>
        <family val="1"/>
      </rPr>
      <t>m</t>
    </r>
  </si>
  <si>
    <t>Resistencia Térmica perfil acero galvanizado</t>
  </si>
  <si>
    <t>(U1xA1)+(U2xA2)</t>
  </si>
  <si>
    <t>(A1+A2)</t>
  </si>
  <si>
    <t>YC</t>
  </si>
  <si>
    <t>PERFIL C</t>
  </si>
  <si>
    <t>CUMPLE</t>
  </si>
  <si>
    <t>SI</t>
  </si>
  <si>
    <t>Lana mineral</t>
  </si>
  <si>
    <t>Pino</t>
  </si>
  <si>
    <t>Tabique perimetral madera 2"x3": fibrocemento + lanavidrio 40kgm3 + siding. Camara aire 20mm.</t>
  </si>
  <si>
    <t>Fibrocemento</t>
  </si>
  <si>
    <t>Siding</t>
  </si>
  <si>
    <t>Lana Vidrio</t>
  </si>
  <si>
    <t>N°</t>
  </si>
  <si>
    <t>Elemento</t>
  </si>
  <si>
    <t>superficie m2</t>
  </si>
  <si>
    <t>pies derechos+fibrocemento+siding</t>
  </si>
  <si>
    <t>fibrocemento+aislante+c.aire+siding</t>
  </si>
  <si>
    <t>Total</t>
  </si>
  <si>
    <t>EXIGENCIA MUROS PERIMETRALES</t>
  </si>
  <si>
    <r>
      <t>Rt (m</t>
    </r>
    <r>
      <rPr>
        <b/>
        <sz val="10"/>
        <rFont val="Calibri"/>
        <family val="2"/>
      </rPr>
      <t>²</t>
    </r>
    <r>
      <rPr>
        <b/>
        <sz val="10"/>
        <rFont val="Arial"/>
        <family val="2"/>
      </rPr>
      <t>K/W)</t>
    </r>
  </si>
  <si>
    <t>SOLUCIÓN CONSTRUCTIVA TECHUMBRE</t>
  </si>
  <si>
    <t>SOLUCIÓN CONSTRUCTIVA MUROS</t>
  </si>
  <si>
    <t>SOLUCIÓN CONSTRUCTIVA PISO VENTILADO</t>
  </si>
  <si>
    <r>
      <t>U (W/m</t>
    </r>
    <r>
      <rPr>
        <b/>
        <sz val="12"/>
        <rFont val="Calibri"/>
        <family val="2"/>
      </rPr>
      <t>²</t>
    </r>
    <r>
      <rPr>
        <b/>
        <sz val="12"/>
        <rFont val="Arial"/>
        <family val="2"/>
      </rPr>
      <t>K)</t>
    </r>
  </si>
  <si>
    <t>e (m)</t>
  </si>
  <si>
    <t>MURO PERIMETRAL</t>
  </si>
  <si>
    <t>PISO VENTILADO</t>
  </si>
  <si>
    <r>
      <t>Rt Total (m</t>
    </r>
    <r>
      <rPr>
        <b/>
        <sz val="12"/>
        <rFont val="Calibri"/>
        <family val="2"/>
      </rPr>
      <t>²</t>
    </r>
    <r>
      <rPr>
        <b/>
        <sz val="12"/>
        <rFont val="Arial"/>
        <family val="2"/>
      </rPr>
      <t>K/W)</t>
    </r>
  </si>
  <si>
    <t>AFINADO CEMENTO</t>
  </si>
  <si>
    <t>LOSA HA</t>
  </si>
  <si>
    <t>YESO CARTON</t>
  </si>
  <si>
    <r>
      <t>EPS 30 kg/m</t>
    </r>
    <r>
      <rPr>
        <sz val="10"/>
        <rFont val="Calibri"/>
        <family val="2"/>
      </rPr>
      <t>³</t>
    </r>
  </si>
  <si>
    <r>
      <t>EPS 20 kg/m</t>
    </r>
    <r>
      <rPr>
        <sz val="10"/>
        <rFont val="Calibri"/>
        <family val="2"/>
      </rPr>
      <t>³</t>
    </r>
  </si>
  <si>
    <t>ESTUCO ELASTOMERICO</t>
  </si>
  <si>
    <t>HA</t>
  </si>
  <si>
    <t>PISO FLOTANTE</t>
  </si>
  <si>
    <r>
      <t>Losa de HA, d=2.400 kg/m</t>
    </r>
    <r>
      <rPr>
        <sz val="10"/>
        <rFont val="Calibri"/>
        <family val="2"/>
      </rPr>
      <t>³</t>
    </r>
    <r>
      <rPr>
        <sz val="10"/>
        <rFont val="Arial"/>
        <family val="2"/>
      </rPr>
      <t xml:space="preserve"> y e=200 mm; con aislación térmica exterior tipo EIFS en base a EPS de d=30 kg/m</t>
    </r>
    <r>
      <rPr>
        <sz val="10"/>
        <rFont val="Calibri"/>
        <family val="2"/>
      </rPr>
      <t>³</t>
    </r>
    <r>
      <rPr>
        <sz val="10"/>
        <rFont val="Arial"/>
        <family val="2"/>
      </rPr>
      <t xml:space="preserve"> y e=100 mm. Como revestimiento de piso se consultan palmetas de piso flotante de d=400 kg/m³ y e=6mm.</t>
    </r>
  </si>
  <si>
    <t>U*A</t>
  </si>
  <si>
    <r>
      <t>A (m</t>
    </r>
    <r>
      <rPr>
        <b/>
        <sz val="12"/>
        <rFont val="Calibri"/>
        <family val="2"/>
      </rPr>
      <t>²</t>
    </r>
    <r>
      <rPr>
        <b/>
        <sz val="12"/>
        <rFont val="Arial"/>
        <family val="2"/>
      </rPr>
      <t>)</t>
    </r>
  </si>
  <si>
    <t>SECCION 1</t>
  </si>
  <si>
    <t>SECCION 2</t>
  </si>
  <si>
    <r>
      <t>LANA MINERAL 40 kg/m</t>
    </r>
    <r>
      <rPr>
        <sz val="10"/>
        <rFont val="Calibri"/>
        <family val="2"/>
      </rPr>
      <t>³</t>
    </r>
  </si>
  <si>
    <r>
      <t>Rt Total S1 (m</t>
    </r>
    <r>
      <rPr>
        <b/>
        <sz val="12"/>
        <rFont val="Calibri"/>
        <family val="2"/>
      </rPr>
      <t>²</t>
    </r>
    <r>
      <rPr>
        <b/>
        <sz val="12"/>
        <rFont val="Arial"/>
        <family val="2"/>
      </rPr>
      <t>K/W)</t>
    </r>
  </si>
  <si>
    <r>
      <t>Rt Total S2 (m</t>
    </r>
    <r>
      <rPr>
        <b/>
        <sz val="12"/>
        <rFont val="Calibri"/>
        <family val="2"/>
      </rPr>
      <t>²</t>
    </r>
    <r>
      <rPr>
        <b/>
        <sz val="12"/>
        <rFont val="Arial"/>
        <family val="2"/>
      </rPr>
      <t>K/W)</t>
    </r>
  </si>
  <si>
    <t>A Total</t>
  </si>
  <si>
    <t>Σ (U*A)</t>
  </si>
  <si>
    <t>TOTAL</t>
  </si>
  <si>
    <t>PINO</t>
  </si>
  <si>
    <t>SECCION 3</t>
  </si>
  <si>
    <t>SECCION 4</t>
  </si>
  <si>
    <r>
      <t>Rt Total S4 (m</t>
    </r>
    <r>
      <rPr>
        <b/>
        <sz val="12"/>
        <rFont val="Calibri"/>
        <family val="2"/>
      </rPr>
      <t>²</t>
    </r>
    <r>
      <rPr>
        <b/>
        <sz val="12"/>
        <rFont val="Arial"/>
        <family val="2"/>
      </rPr>
      <t>K/W)</t>
    </r>
  </si>
  <si>
    <r>
      <t>Rt Total S3 (m</t>
    </r>
    <r>
      <rPr>
        <b/>
        <sz val="12"/>
        <rFont val="Calibri"/>
        <family val="2"/>
      </rPr>
      <t>²</t>
    </r>
    <r>
      <rPr>
        <b/>
        <sz val="12"/>
        <rFont val="Arial"/>
        <family val="2"/>
      </rPr>
      <t>K/W)</t>
    </r>
  </si>
  <si>
    <t>COMPONENTES</t>
  </si>
  <si>
    <r>
      <t>Muro de HA, d=2.400 kg/m</t>
    </r>
    <r>
      <rPr>
        <sz val="10"/>
        <rFont val="Calibri"/>
        <family val="2"/>
      </rPr>
      <t>³</t>
    </r>
    <r>
      <rPr>
        <sz val="10"/>
        <rFont val="Arial"/>
        <family val="2"/>
      </rPr>
      <t xml:space="preserve"> y e=150 mm; con aislación térmica exterior tipo EIFS, en base a EPS de d=20 kg/m</t>
    </r>
    <r>
      <rPr>
        <sz val="10"/>
        <rFont val="Calibri"/>
        <family val="2"/>
      </rPr>
      <t>³</t>
    </r>
    <r>
      <rPr>
        <sz val="10"/>
        <rFont val="Arial"/>
        <family val="2"/>
      </rPr>
      <t xml:space="preserve"> y e=40 mm. Como revestimiento interior se consulta una placa de yeso cartón de d=700 kg/m</t>
    </r>
    <r>
      <rPr>
        <sz val="10"/>
        <rFont val="Calibri"/>
        <family val="2"/>
      </rPr>
      <t>³ y e=10 mm.</t>
    </r>
  </si>
  <si>
    <r>
      <t>Losa de HA, d=2.400 kg/m</t>
    </r>
    <r>
      <rPr>
        <sz val="10"/>
        <rFont val="Calibri"/>
        <family val="2"/>
      </rPr>
      <t>³</t>
    </r>
    <r>
      <rPr>
        <sz val="10"/>
        <rFont val="Arial"/>
        <family val="2"/>
      </rPr>
      <t xml:space="preserve"> y e=250 mm; con aislación térmica exterior en base a EPS de d=30 kg/m</t>
    </r>
    <r>
      <rPr>
        <sz val="10"/>
        <rFont val="Calibri"/>
        <family val="2"/>
      </rPr>
      <t>³</t>
    </r>
    <r>
      <rPr>
        <sz val="10"/>
        <rFont val="Arial"/>
        <family val="2"/>
      </rPr>
      <t xml:space="preserve"> y e=120 mm. Sobre el aislante se consulta una sobre losa de 50 mm, con aditivo impermeabilizante. Como revestimiento de cielo se consulta una placa de yeso cartón de d=700 kg/m³ y e=10 mm.</t>
    </r>
  </si>
  <si>
    <t>MURO</t>
  </si>
  <si>
    <t>FIBROCEMENTO</t>
  </si>
  <si>
    <r>
      <t>Tabique madera de pino de 2"x3", con revestimiento interior de placa de yeso cartón de 10 mm y aislante térmico de Lana mineral de e=75 mm. Por el lado exterior se consulta una placa de OSB de e=11,1 mm. Sobre la placa de OSB se instala un listoneado vertical de madera de pino de 2"x2", con aislante térmico de EPS de d=20 kg/m</t>
    </r>
    <r>
      <rPr>
        <sz val="10"/>
        <rFont val="Calibri"/>
        <family val="2"/>
      </rPr>
      <t>³</t>
    </r>
    <r>
      <rPr>
        <sz val="10"/>
        <rFont val="Arial"/>
        <family val="2"/>
      </rPr>
      <t>. Como revestimiento exterior se consulta siding de fibrocemento de D=1000 kg/m</t>
    </r>
    <r>
      <rPr>
        <sz val="10"/>
        <rFont val="Calibri"/>
        <family val="2"/>
      </rPr>
      <t>³</t>
    </r>
    <r>
      <rPr>
        <sz val="10"/>
        <rFont val="Arial"/>
        <family val="2"/>
      </rPr>
      <t xml:space="preserve"> y e=8 mm.</t>
    </r>
  </si>
  <si>
    <t>PERFIL DE ACERO</t>
  </si>
  <si>
    <t>PERFIL C 50x75x0,85</t>
  </si>
</sst>
</file>

<file path=xl/styles.xml><?xml version="1.0" encoding="utf-8"?>
<styleSheet xmlns="http://schemas.openxmlformats.org/spreadsheetml/2006/main">
  <numFmts count="3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0"/>
    <numFmt numFmtId="181" formatCode="0.0"/>
    <numFmt numFmtId="182" formatCode="0.0000"/>
    <numFmt numFmtId="183" formatCode="0.00000"/>
    <numFmt numFmtId="184" formatCode="0.0000000"/>
    <numFmt numFmtId="185" formatCode="0.000000"/>
  </numFmts>
  <fonts count="5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i/>
      <sz val="10"/>
      <name val="Symbol"/>
      <family val="1"/>
    </font>
    <font>
      <i/>
      <sz val="14"/>
      <name val="Symbol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i/>
      <sz val="10"/>
      <name val="Arial"/>
      <family val="2"/>
    </font>
    <font>
      <b/>
      <sz val="14"/>
      <name val="Arial"/>
      <family val="2"/>
    </font>
    <font>
      <b/>
      <sz val="10"/>
      <name val="Calibri"/>
      <family val="2"/>
    </font>
    <font>
      <sz val="12"/>
      <name val="Arial"/>
      <family val="2"/>
    </font>
    <font>
      <b/>
      <sz val="12"/>
      <name val="Calibri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000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Dashed"/>
      <top>
        <color indexed="63"/>
      </top>
      <bottom>
        <color indexed="63"/>
      </bottom>
    </border>
    <border>
      <left style="medium"/>
      <right style="mediumDashed"/>
      <top>
        <color indexed="63"/>
      </top>
      <bottom style="medium"/>
    </border>
    <border>
      <left style="mediumDashed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Dashed"/>
      <top style="mediumDashed"/>
      <bottom style="thin"/>
    </border>
    <border>
      <left style="mediumDashed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Dashed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30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/>
    </xf>
    <xf numFmtId="2" fontId="3" fillId="33" borderId="10" xfId="0" applyNumberFormat="1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2" fontId="3" fillId="34" borderId="10" xfId="0" applyNumberFormat="1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/>
    </xf>
    <xf numFmtId="2" fontId="3" fillId="35" borderId="10" xfId="0" applyNumberFormat="1" applyFont="1" applyFill="1" applyBorder="1" applyAlignment="1">
      <alignment horizontal="center"/>
    </xf>
    <xf numFmtId="0" fontId="3" fillId="36" borderId="10" xfId="0" applyFont="1" applyFill="1" applyBorder="1" applyAlignment="1">
      <alignment horizontal="center"/>
    </xf>
    <xf numFmtId="2" fontId="3" fillId="36" borderId="10" xfId="0" applyNumberFormat="1" applyFont="1" applyFill="1" applyBorder="1" applyAlignment="1">
      <alignment horizontal="center"/>
    </xf>
    <xf numFmtId="0" fontId="3" fillId="37" borderId="10" xfId="0" applyFont="1" applyFill="1" applyBorder="1" applyAlignment="1">
      <alignment horizontal="center"/>
    </xf>
    <xf numFmtId="2" fontId="3" fillId="37" borderId="10" xfId="0" applyNumberFormat="1" applyFont="1" applyFill="1" applyBorder="1" applyAlignment="1">
      <alignment horizontal="center"/>
    </xf>
    <xf numFmtId="0" fontId="3" fillId="38" borderId="10" xfId="0" applyFont="1" applyFill="1" applyBorder="1" applyAlignment="1">
      <alignment horizontal="center"/>
    </xf>
    <xf numFmtId="2" fontId="3" fillId="38" borderId="10" xfId="0" applyNumberFormat="1" applyFont="1" applyFill="1" applyBorder="1" applyAlignment="1">
      <alignment horizontal="center"/>
    </xf>
    <xf numFmtId="0" fontId="3" fillId="39" borderId="10" xfId="0" applyFont="1" applyFill="1" applyBorder="1" applyAlignment="1">
      <alignment horizontal="center"/>
    </xf>
    <xf numFmtId="2" fontId="3" fillId="39" borderId="10" xfId="0" applyNumberFormat="1" applyFont="1" applyFill="1" applyBorder="1" applyAlignment="1">
      <alignment horizontal="center"/>
    </xf>
    <xf numFmtId="0" fontId="0" fillId="40" borderId="11" xfId="0" applyFill="1" applyBorder="1" applyAlignment="1">
      <alignment horizontal="center"/>
    </xf>
    <xf numFmtId="0" fontId="1" fillId="41" borderId="10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180" fontId="0" fillId="0" borderId="12" xfId="0" applyNumberFormat="1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1" fillId="35" borderId="16" xfId="0" applyFont="1" applyFill="1" applyBorder="1" applyAlignment="1">
      <alignment/>
    </xf>
    <xf numFmtId="0" fontId="1" fillId="35" borderId="17" xfId="0" applyFont="1" applyFill="1" applyBorder="1" applyAlignment="1">
      <alignment horizontal="center"/>
    </xf>
    <xf numFmtId="0" fontId="1" fillId="42" borderId="1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14" xfId="0" applyBorder="1" applyAlignment="1">
      <alignment horizontal="left"/>
    </xf>
    <xf numFmtId="1" fontId="3" fillId="33" borderId="10" xfId="0" applyNumberFormat="1" applyFont="1" applyFill="1" applyBorder="1" applyAlignment="1">
      <alignment horizontal="center"/>
    </xf>
    <xf numFmtId="1" fontId="3" fillId="34" borderId="10" xfId="0" applyNumberFormat="1" applyFont="1" applyFill="1" applyBorder="1" applyAlignment="1">
      <alignment horizontal="center"/>
    </xf>
    <xf numFmtId="1" fontId="3" fillId="36" borderId="10" xfId="0" applyNumberFormat="1" applyFont="1" applyFill="1" applyBorder="1" applyAlignment="1">
      <alignment horizontal="center"/>
    </xf>
    <xf numFmtId="1" fontId="3" fillId="35" borderId="10" xfId="0" applyNumberFormat="1" applyFont="1" applyFill="1" applyBorder="1" applyAlignment="1">
      <alignment horizontal="center"/>
    </xf>
    <xf numFmtId="1" fontId="3" fillId="37" borderId="10" xfId="0" applyNumberFormat="1" applyFont="1" applyFill="1" applyBorder="1" applyAlignment="1">
      <alignment horizontal="center"/>
    </xf>
    <xf numFmtId="1" fontId="3" fillId="38" borderId="10" xfId="0" applyNumberFormat="1" applyFont="1" applyFill="1" applyBorder="1" applyAlignment="1">
      <alignment horizontal="center"/>
    </xf>
    <xf numFmtId="1" fontId="3" fillId="39" borderId="1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18" xfId="0" applyFont="1" applyFill="1" applyBorder="1" applyAlignment="1">
      <alignment horizontal="center" vertical="center" wrapText="1"/>
    </xf>
    <xf numFmtId="180" fontId="1" fillId="0" borderId="18" xfId="0" applyNumberFormat="1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180" fontId="1" fillId="0" borderId="0" xfId="0" applyNumberFormat="1" applyFont="1" applyFill="1" applyBorder="1" applyAlignment="1">
      <alignment horizontal="center"/>
    </xf>
    <xf numFmtId="180" fontId="1" fillId="0" borderId="0" xfId="0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vertical="center" wrapText="1"/>
    </xf>
    <xf numFmtId="180" fontId="0" fillId="0" borderId="0" xfId="0" applyNumberFormat="1" applyFill="1" applyBorder="1" applyAlignment="1">
      <alignment horizontal="center"/>
    </xf>
    <xf numFmtId="0" fontId="1" fillId="39" borderId="16" xfId="0" applyFont="1" applyFill="1" applyBorder="1" applyAlignment="1">
      <alignment/>
    </xf>
    <xf numFmtId="0" fontId="0" fillId="39" borderId="11" xfId="0" applyFill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180" fontId="0" fillId="0" borderId="21" xfId="0" applyNumberFormat="1" applyBorder="1" applyAlignment="1">
      <alignment horizontal="center"/>
    </xf>
    <xf numFmtId="0" fontId="0" fillId="0" borderId="22" xfId="0" applyBorder="1" applyAlignment="1">
      <alignment horizontal="left"/>
    </xf>
    <xf numFmtId="180" fontId="0" fillId="0" borderId="23" xfId="0" applyNumberFormat="1" applyBorder="1" applyAlignment="1">
      <alignment horizontal="center"/>
    </xf>
    <xf numFmtId="0" fontId="0" fillId="0" borderId="22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 horizontal="center"/>
    </xf>
    <xf numFmtId="180" fontId="0" fillId="0" borderId="26" xfId="0" applyNumberFormat="1" applyBorder="1" applyAlignment="1">
      <alignment horizontal="center"/>
    </xf>
    <xf numFmtId="180" fontId="1" fillId="43" borderId="27" xfId="0" applyNumberFormat="1" applyFont="1" applyFill="1" applyBorder="1" applyAlignment="1">
      <alignment horizontal="center" wrapText="1"/>
    </xf>
    <xf numFmtId="0" fontId="1" fillId="43" borderId="28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180" fontId="0" fillId="0" borderId="23" xfId="0" applyNumberFormat="1" applyFill="1" applyBorder="1" applyAlignment="1">
      <alignment horizontal="center"/>
    </xf>
    <xf numFmtId="180" fontId="1" fillId="35" borderId="29" xfId="0" applyNumberFormat="1" applyFont="1" applyFill="1" applyBorder="1" applyAlignment="1">
      <alignment horizontal="center"/>
    </xf>
    <xf numFmtId="0" fontId="1" fillId="35" borderId="30" xfId="0" applyFont="1" applyFill="1" applyBorder="1" applyAlignment="1">
      <alignment horizontal="center"/>
    </xf>
    <xf numFmtId="1" fontId="1" fillId="39" borderId="16" xfId="0" applyNumberFormat="1" applyFont="1" applyFill="1" applyBorder="1" applyAlignment="1">
      <alignment horizontal="center"/>
    </xf>
    <xf numFmtId="180" fontId="0" fillId="0" borderId="14" xfId="0" applyNumberFormat="1" applyBorder="1" applyAlignment="1">
      <alignment horizontal="center"/>
    </xf>
    <xf numFmtId="180" fontId="0" fillId="0" borderId="18" xfId="0" applyNumberForma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3" fillId="41" borderId="17" xfId="0" applyFont="1" applyFill="1" applyBorder="1" applyAlignment="1">
      <alignment horizontal="center" vertical="center" wrapText="1"/>
    </xf>
    <xf numFmtId="0" fontId="1" fillId="40" borderId="16" xfId="0" applyFont="1" applyFill="1" applyBorder="1" applyAlignment="1">
      <alignment horizontal="left"/>
    </xf>
    <xf numFmtId="0" fontId="0" fillId="40" borderId="31" xfId="0" applyFill="1" applyBorder="1" applyAlignment="1">
      <alignment horizontal="center"/>
    </xf>
    <xf numFmtId="0" fontId="1" fillId="41" borderId="20" xfId="0" applyFont="1" applyFill="1" applyBorder="1" applyAlignment="1">
      <alignment horizontal="center" vertical="center" wrapText="1"/>
    </xf>
    <xf numFmtId="180" fontId="1" fillId="41" borderId="32" xfId="0" applyNumberFormat="1" applyFont="1" applyFill="1" applyBorder="1" applyAlignment="1">
      <alignment horizontal="center" vertical="center" wrapText="1"/>
    </xf>
    <xf numFmtId="0" fontId="1" fillId="44" borderId="10" xfId="0" applyFont="1" applyFill="1" applyBorder="1" applyAlignment="1">
      <alignment horizontal="center" vertical="center" wrapText="1"/>
    </xf>
    <xf numFmtId="0" fontId="1" fillId="44" borderId="16" xfId="0" applyFont="1" applyFill="1" applyBorder="1" applyAlignment="1">
      <alignment/>
    </xf>
    <xf numFmtId="0" fontId="0" fillId="44" borderId="11" xfId="0" applyFill="1" applyBorder="1" applyAlignment="1">
      <alignment horizontal="center"/>
    </xf>
    <xf numFmtId="180" fontId="1" fillId="44" borderId="33" xfId="0" applyNumberFormat="1" applyFont="1" applyFill="1" applyBorder="1" applyAlignment="1">
      <alignment horizontal="center"/>
    </xf>
    <xf numFmtId="0" fontId="1" fillId="44" borderId="17" xfId="0" applyFont="1" applyFill="1" applyBorder="1" applyAlignment="1">
      <alignment horizontal="center"/>
    </xf>
    <xf numFmtId="0" fontId="1" fillId="35" borderId="10" xfId="0" applyFont="1" applyFill="1" applyBorder="1" applyAlignment="1">
      <alignment horizontal="center" vertical="center" wrapText="1"/>
    </xf>
    <xf numFmtId="0" fontId="1" fillId="44" borderId="11" xfId="0" applyFont="1" applyFill="1" applyBorder="1" applyAlignment="1">
      <alignment horizontal="center" wrapText="1"/>
    </xf>
    <xf numFmtId="0" fontId="0" fillId="44" borderId="31" xfId="0" applyFill="1" applyBorder="1" applyAlignment="1">
      <alignment horizontal="center" wrapText="1"/>
    </xf>
    <xf numFmtId="0" fontId="1" fillId="44" borderId="28" xfId="0" applyFont="1" applyFill="1" applyBorder="1" applyAlignment="1">
      <alignment horizontal="center"/>
    </xf>
    <xf numFmtId="0" fontId="1" fillId="43" borderId="10" xfId="0" applyFont="1" applyFill="1" applyBorder="1" applyAlignment="1">
      <alignment/>
    </xf>
    <xf numFmtId="0" fontId="1" fillId="43" borderId="10" xfId="0" applyFont="1" applyFill="1" applyBorder="1" applyAlignment="1">
      <alignment horizontal="center"/>
    </xf>
    <xf numFmtId="0" fontId="1" fillId="43" borderId="10" xfId="0" applyFont="1" applyFill="1" applyBorder="1" applyAlignment="1">
      <alignment/>
    </xf>
    <xf numFmtId="0" fontId="6" fillId="41" borderId="19" xfId="0" applyFont="1" applyFill="1" applyBorder="1" applyAlignment="1">
      <alignment horizontal="center" vertical="center" wrapText="1"/>
    </xf>
    <xf numFmtId="0" fontId="6" fillId="41" borderId="20" xfId="0" applyFont="1" applyFill="1" applyBorder="1" applyAlignment="1">
      <alignment horizontal="center" vertical="center" wrapText="1"/>
    </xf>
    <xf numFmtId="0" fontId="1" fillId="35" borderId="16" xfId="0" applyFont="1" applyFill="1" applyBorder="1" applyAlignment="1">
      <alignment horizontal="center"/>
    </xf>
    <xf numFmtId="0" fontId="1" fillId="36" borderId="16" xfId="0" applyFont="1" applyFill="1" applyBorder="1" applyAlignment="1">
      <alignment horizontal="center"/>
    </xf>
    <xf numFmtId="0" fontId="1" fillId="36" borderId="11" xfId="0" applyFont="1" applyFill="1" applyBorder="1" applyAlignment="1">
      <alignment horizontal="center"/>
    </xf>
    <xf numFmtId="0" fontId="1" fillId="36" borderId="16" xfId="0" applyFont="1" applyFill="1" applyBorder="1" applyAlignment="1">
      <alignment/>
    </xf>
    <xf numFmtId="0" fontId="1" fillId="36" borderId="10" xfId="0" applyFont="1" applyFill="1" applyBorder="1" applyAlignment="1">
      <alignment horizontal="center"/>
    </xf>
    <xf numFmtId="0" fontId="1" fillId="36" borderId="31" xfId="0" applyFont="1" applyFill="1" applyBorder="1" applyAlignment="1">
      <alignment horizontal="center"/>
    </xf>
    <xf numFmtId="0" fontId="1" fillId="36" borderId="10" xfId="0" applyFont="1" applyFill="1" applyBorder="1" applyAlignment="1">
      <alignment/>
    </xf>
    <xf numFmtId="0" fontId="1" fillId="39" borderId="16" xfId="0" applyFont="1" applyFill="1" applyBorder="1" applyAlignment="1">
      <alignment horizontal="center"/>
    </xf>
    <xf numFmtId="180" fontId="3" fillId="45" borderId="10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180" fontId="0" fillId="0" borderId="12" xfId="0" applyNumberFormat="1" applyBorder="1" applyAlignment="1">
      <alignment/>
    </xf>
    <xf numFmtId="0" fontId="0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46" borderId="14" xfId="0" applyFont="1" applyFill="1" applyBorder="1" applyAlignment="1">
      <alignment/>
    </xf>
    <xf numFmtId="0" fontId="1" fillId="46" borderId="34" xfId="0" applyFont="1" applyFill="1" applyBorder="1" applyAlignment="1">
      <alignment/>
    </xf>
    <xf numFmtId="0" fontId="0" fillId="46" borderId="15" xfId="0" applyFill="1" applyBorder="1" applyAlignment="1">
      <alignment/>
    </xf>
    <xf numFmtId="0" fontId="1" fillId="41" borderId="17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183" fontId="0" fillId="0" borderId="0" xfId="0" applyNumberFormat="1" applyAlignment="1">
      <alignment/>
    </xf>
    <xf numFmtId="0" fontId="1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1" fillId="0" borderId="0" xfId="0" applyFont="1" applyFill="1" applyBorder="1" applyAlignment="1">
      <alignment/>
    </xf>
    <xf numFmtId="1" fontId="1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/>
    </xf>
    <xf numFmtId="180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1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vertical="center" wrapText="1"/>
    </xf>
    <xf numFmtId="180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 horizontal="center" wrapText="1"/>
    </xf>
    <xf numFmtId="0" fontId="12" fillId="0" borderId="35" xfId="0" applyFont="1" applyBorder="1" applyAlignment="1">
      <alignment horizontal="center" vertical="center"/>
    </xf>
    <xf numFmtId="180" fontId="0" fillId="0" borderId="35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2" fillId="0" borderId="0" xfId="0" applyFont="1" applyFill="1" applyBorder="1" applyAlignment="1">
      <alignment horizontal="center" vertical="center"/>
    </xf>
    <xf numFmtId="180" fontId="0" fillId="0" borderId="0" xfId="0" applyNumberFormat="1" applyFill="1" applyBorder="1" applyAlignment="1">
      <alignment/>
    </xf>
    <xf numFmtId="180" fontId="1" fillId="0" borderId="0" xfId="0" applyNumberFormat="1" applyFont="1" applyFill="1" applyBorder="1" applyAlignment="1">
      <alignment/>
    </xf>
    <xf numFmtId="0" fontId="13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0" fontId="12" fillId="47" borderId="12" xfId="0" applyFont="1" applyFill="1" applyBorder="1" applyAlignment="1">
      <alignment horizontal="center" vertical="center"/>
    </xf>
    <xf numFmtId="0" fontId="0" fillId="47" borderId="12" xfId="0" applyFill="1" applyBorder="1" applyAlignment="1">
      <alignment horizontal="center" vertical="center"/>
    </xf>
    <xf numFmtId="0" fontId="0" fillId="0" borderId="14" xfId="0" applyFont="1" applyBorder="1" applyAlignment="1">
      <alignment horizontal="left"/>
    </xf>
    <xf numFmtId="0" fontId="0" fillId="0" borderId="12" xfId="0" applyFont="1" applyFill="1" applyBorder="1" applyAlignment="1">
      <alignment horizontal="center" vertical="center"/>
    </xf>
    <xf numFmtId="0" fontId="0" fillId="48" borderId="22" xfId="0" applyFill="1" applyBorder="1" applyAlignment="1">
      <alignment/>
    </xf>
    <xf numFmtId="0" fontId="0" fillId="48" borderId="12" xfId="0" applyFont="1" applyFill="1" applyBorder="1" applyAlignment="1">
      <alignment horizontal="left"/>
    </xf>
    <xf numFmtId="0" fontId="0" fillId="48" borderId="12" xfId="0" applyFill="1" applyBorder="1" applyAlignment="1">
      <alignment horizontal="center"/>
    </xf>
    <xf numFmtId="180" fontId="0" fillId="48" borderId="14" xfId="0" applyNumberFormat="1" applyFill="1" applyBorder="1" applyAlignment="1">
      <alignment horizontal="center"/>
    </xf>
    <xf numFmtId="0" fontId="0" fillId="49" borderId="22" xfId="0" applyFill="1" applyBorder="1" applyAlignment="1">
      <alignment/>
    </xf>
    <xf numFmtId="0" fontId="0" fillId="49" borderId="12" xfId="0" applyFill="1" applyBorder="1" applyAlignment="1">
      <alignment horizontal="center"/>
    </xf>
    <xf numFmtId="180" fontId="0" fillId="49" borderId="14" xfId="0" applyNumberFormat="1" applyFill="1" applyBorder="1" applyAlignment="1">
      <alignment horizontal="center"/>
    </xf>
    <xf numFmtId="0" fontId="0" fillId="49" borderId="24" xfId="0" applyFill="1" applyBorder="1" applyAlignment="1">
      <alignment/>
    </xf>
    <xf numFmtId="0" fontId="0" fillId="49" borderId="25" xfId="0" applyFill="1" applyBorder="1" applyAlignment="1">
      <alignment horizontal="center"/>
    </xf>
    <xf numFmtId="180" fontId="0" fillId="49" borderId="36" xfId="0" applyNumberFormat="1" applyFill="1" applyBorder="1" applyAlignment="1">
      <alignment horizontal="center"/>
    </xf>
    <xf numFmtId="0" fontId="14" fillId="46" borderId="10" xfId="0" applyFont="1" applyFill="1" applyBorder="1" applyAlignment="1">
      <alignment horizontal="center" vertical="center" wrapText="1"/>
    </xf>
    <xf numFmtId="0" fontId="1" fillId="46" borderId="10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12" xfId="0" applyFont="1" applyFill="1" applyBorder="1" applyAlignment="1">
      <alignment horizontal="center"/>
    </xf>
    <xf numFmtId="183" fontId="1" fillId="36" borderId="10" xfId="0" applyNumberFormat="1" applyFont="1" applyFill="1" applyBorder="1" applyAlignment="1">
      <alignment horizontal="center"/>
    </xf>
    <xf numFmtId="2" fontId="1" fillId="36" borderId="31" xfId="0" applyNumberFormat="1" applyFont="1" applyFill="1" applyBorder="1" applyAlignment="1">
      <alignment horizontal="center"/>
    </xf>
    <xf numFmtId="0" fontId="14" fillId="48" borderId="10" xfId="0" applyFont="1" applyFill="1" applyBorder="1" applyAlignment="1">
      <alignment horizontal="center" vertical="center" wrapText="1"/>
    </xf>
    <xf numFmtId="0" fontId="6" fillId="48" borderId="37" xfId="0" applyFont="1" applyFill="1" applyBorder="1" applyAlignment="1">
      <alignment horizontal="center" vertical="center" wrapText="1"/>
    </xf>
    <xf numFmtId="0" fontId="6" fillId="48" borderId="38" xfId="0" applyFont="1" applyFill="1" applyBorder="1" applyAlignment="1">
      <alignment horizontal="center" vertical="center" wrapText="1"/>
    </xf>
    <xf numFmtId="0" fontId="1" fillId="48" borderId="38" xfId="0" applyFont="1" applyFill="1" applyBorder="1" applyAlignment="1">
      <alignment horizontal="center" vertical="center" wrapText="1"/>
    </xf>
    <xf numFmtId="0" fontId="1" fillId="48" borderId="10" xfId="0" applyFont="1" applyFill="1" applyBorder="1" applyAlignment="1">
      <alignment horizontal="center" vertical="center" wrapText="1"/>
    </xf>
    <xf numFmtId="180" fontId="1" fillId="48" borderId="39" xfId="0" applyNumberFormat="1" applyFont="1" applyFill="1" applyBorder="1" applyAlignment="1">
      <alignment horizontal="center" vertical="center" wrapText="1"/>
    </xf>
    <xf numFmtId="0" fontId="0" fillId="0" borderId="40" xfId="0" applyBorder="1" applyAlignment="1">
      <alignment horizontal="left"/>
    </xf>
    <xf numFmtId="0" fontId="0" fillId="0" borderId="13" xfId="0" applyFont="1" applyBorder="1" applyAlignment="1">
      <alignment horizontal="left"/>
    </xf>
    <xf numFmtId="180" fontId="0" fillId="0" borderId="41" xfId="0" applyNumberFormat="1" applyBorder="1" applyAlignment="1">
      <alignment horizontal="center"/>
    </xf>
    <xf numFmtId="180" fontId="0" fillId="0" borderId="18" xfId="0" applyNumberFormat="1" applyFill="1" applyBorder="1" applyAlignment="1">
      <alignment horizontal="left"/>
    </xf>
    <xf numFmtId="180" fontId="0" fillId="0" borderId="36" xfId="0" applyNumberFormat="1" applyBorder="1" applyAlignment="1">
      <alignment horizontal="center"/>
    </xf>
    <xf numFmtId="180" fontId="1" fillId="44" borderId="29" xfId="0" applyNumberFormat="1" applyFont="1" applyFill="1" applyBorder="1" applyAlignment="1">
      <alignment horizontal="center"/>
    </xf>
    <xf numFmtId="0" fontId="1" fillId="44" borderId="30" xfId="0" applyFont="1" applyFill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1" fillId="46" borderId="12" xfId="0" applyFont="1" applyFill="1" applyBorder="1" applyAlignment="1">
      <alignment horizontal="center"/>
    </xf>
    <xf numFmtId="0" fontId="0" fillId="46" borderId="12" xfId="0" applyFont="1" applyFill="1" applyBorder="1" applyAlignment="1">
      <alignment horizontal="left"/>
    </xf>
    <xf numFmtId="183" fontId="0" fillId="46" borderId="12" xfId="0" applyNumberFormat="1" applyFill="1" applyBorder="1" applyAlignment="1">
      <alignment/>
    </xf>
    <xf numFmtId="2" fontId="0" fillId="46" borderId="12" xfId="0" applyNumberFormat="1" applyFill="1" applyBorder="1" applyAlignment="1">
      <alignment/>
    </xf>
    <xf numFmtId="0" fontId="1" fillId="48" borderId="12" xfId="0" applyFont="1" applyFill="1" applyBorder="1" applyAlignment="1">
      <alignment horizontal="center"/>
    </xf>
    <xf numFmtId="0" fontId="0" fillId="48" borderId="12" xfId="0" applyFont="1" applyFill="1" applyBorder="1" applyAlignment="1">
      <alignment horizontal="left"/>
    </xf>
    <xf numFmtId="183" fontId="0" fillId="48" borderId="12" xfId="0" applyNumberFormat="1" applyFill="1" applyBorder="1" applyAlignment="1">
      <alignment/>
    </xf>
    <xf numFmtId="2" fontId="0" fillId="48" borderId="12" xfId="0" applyNumberFormat="1" applyFill="1" applyBorder="1" applyAlignment="1">
      <alignment/>
    </xf>
    <xf numFmtId="183" fontId="0" fillId="0" borderId="12" xfId="0" applyNumberFormat="1" applyBorder="1" applyAlignment="1">
      <alignment/>
    </xf>
    <xf numFmtId="0" fontId="1" fillId="0" borderId="42" xfId="0" applyFont="1" applyFill="1" applyBorder="1" applyAlignment="1">
      <alignment/>
    </xf>
    <xf numFmtId="0" fontId="0" fillId="0" borderId="42" xfId="0" applyFill="1" applyBorder="1" applyAlignment="1">
      <alignment horizontal="center"/>
    </xf>
    <xf numFmtId="0" fontId="1" fillId="0" borderId="18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wrapText="1"/>
    </xf>
    <xf numFmtId="0" fontId="1" fillId="44" borderId="16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180" fontId="3" fillId="42" borderId="10" xfId="0" applyNumberFormat="1" applyFont="1" applyFill="1" applyBorder="1" applyAlignment="1">
      <alignment horizontal="center"/>
    </xf>
    <xf numFmtId="180" fontId="3" fillId="42" borderId="16" xfId="0" applyNumberFormat="1" applyFont="1" applyFill="1" applyBorder="1" applyAlignment="1">
      <alignment horizontal="center"/>
    </xf>
    <xf numFmtId="1" fontId="3" fillId="0" borderId="18" xfId="0" applyNumberFormat="1" applyFont="1" applyFill="1" applyBorder="1" applyAlignment="1">
      <alignment horizontal="center"/>
    </xf>
    <xf numFmtId="180" fontId="3" fillId="50" borderId="10" xfId="0" applyNumberFormat="1" applyFont="1" applyFill="1" applyBorder="1" applyAlignment="1">
      <alignment horizontal="center"/>
    </xf>
    <xf numFmtId="180" fontId="3" fillId="50" borderId="16" xfId="0" applyNumberFormat="1" applyFont="1" applyFill="1" applyBorder="1" applyAlignment="1">
      <alignment horizontal="center"/>
    </xf>
    <xf numFmtId="0" fontId="16" fillId="0" borderId="0" xfId="0" applyFont="1" applyAlignment="1">
      <alignment/>
    </xf>
    <xf numFmtId="180" fontId="16" fillId="0" borderId="0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16" fillId="0" borderId="0" xfId="0" applyFont="1" applyFill="1" applyAlignment="1">
      <alignment/>
    </xf>
    <xf numFmtId="180" fontId="3" fillId="48" borderId="12" xfId="0" applyNumberFormat="1" applyFont="1" applyFill="1" applyBorder="1" applyAlignment="1">
      <alignment horizontal="center"/>
    </xf>
    <xf numFmtId="180" fontId="3" fillId="27" borderId="12" xfId="0" applyNumberFormat="1" applyFont="1" applyFill="1" applyBorder="1" applyAlignment="1">
      <alignment horizontal="center"/>
    </xf>
    <xf numFmtId="1" fontId="3" fillId="46" borderId="12" xfId="0" applyNumberFormat="1" applyFont="1" applyFill="1" applyBorder="1" applyAlignment="1">
      <alignment horizontal="center"/>
    </xf>
    <xf numFmtId="0" fontId="0" fillId="0" borderId="12" xfId="0" applyFont="1" applyBorder="1" applyAlignment="1">
      <alignment/>
    </xf>
    <xf numFmtId="0" fontId="1" fillId="25" borderId="12" xfId="0" applyFont="1" applyFill="1" applyBorder="1" applyAlignment="1">
      <alignment horizontal="center" vertical="center" wrapText="1"/>
    </xf>
    <xf numFmtId="0" fontId="1" fillId="26" borderId="12" xfId="0" applyFont="1" applyFill="1" applyBorder="1" applyAlignment="1">
      <alignment horizontal="center" vertical="center" wrapText="1"/>
    </xf>
    <xf numFmtId="0" fontId="1" fillId="27" borderId="12" xfId="0" applyFont="1" applyFill="1" applyBorder="1" applyAlignment="1">
      <alignment horizontal="center" vertical="center" wrapText="1"/>
    </xf>
    <xf numFmtId="0" fontId="1" fillId="28" borderId="12" xfId="0" applyFont="1" applyFill="1" applyBorder="1" applyAlignment="1">
      <alignment horizontal="center" vertical="center" wrapText="1"/>
    </xf>
    <xf numFmtId="180" fontId="3" fillId="23" borderId="12" xfId="0" applyNumberFormat="1" applyFont="1" applyFill="1" applyBorder="1" applyAlignment="1">
      <alignment horizontal="center" vertical="center"/>
    </xf>
    <xf numFmtId="0" fontId="3" fillId="24" borderId="12" xfId="0" applyFont="1" applyFill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5" xfId="0" applyFont="1" applyBorder="1" applyAlignment="1">
      <alignment horizontal="left"/>
    </xf>
    <xf numFmtId="0" fontId="0" fillId="0" borderId="15" xfId="0" applyBorder="1" applyAlignment="1">
      <alignment/>
    </xf>
    <xf numFmtId="0" fontId="0" fillId="0" borderId="15" xfId="0" applyBorder="1" applyAlignment="1">
      <alignment horizontal="left" vertical="center"/>
    </xf>
    <xf numFmtId="0" fontId="0" fillId="0" borderId="12" xfId="0" applyFill="1" applyBorder="1" applyAlignment="1">
      <alignment horizontal="center" vertical="center"/>
    </xf>
    <xf numFmtId="0" fontId="3" fillId="24" borderId="12" xfId="0" applyFont="1" applyFill="1" applyBorder="1" applyAlignment="1">
      <alignment horizontal="center" vertical="center"/>
    </xf>
    <xf numFmtId="180" fontId="3" fillId="27" borderId="12" xfId="0" applyNumberFormat="1" applyFont="1" applyFill="1" applyBorder="1" applyAlignment="1">
      <alignment horizontal="center" vertical="center"/>
    </xf>
    <xf numFmtId="180" fontId="3" fillId="48" borderId="12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1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180" fontId="0" fillId="0" borderId="12" xfId="0" applyNumberFormat="1" applyBorder="1" applyAlignment="1">
      <alignment horizontal="center" vertical="center"/>
    </xf>
    <xf numFmtId="0" fontId="1" fillId="46" borderId="12" xfId="0" applyFont="1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47" borderId="15" xfId="0" applyFont="1" applyFill="1" applyBorder="1" applyAlignment="1">
      <alignment horizontal="left" vertical="center"/>
    </xf>
    <xf numFmtId="180" fontId="0" fillId="47" borderId="12" xfId="0" applyNumberFormat="1" applyFill="1" applyBorder="1" applyAlignment="1">
      <alignment horizontal="center" vertical="center"/>
    </xf>
    <xf numFmtId="0" fontId="1" fillId="41" borderId="16" xfId="0" applyFont="1" applyFill="1" applyBorder="1" applyAlignment="1">
      <alignment horizontal="center" vertical="center" wrapText="1"/>
    </xf>
    <xf numFmtId="0" fontId="1" fillId="41" borderId="1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41" borderId="10" xfId="0" applyFont="1" applyFill="1" applyBorder="1" applyAlignment="1">
      <alignment horizontal="center" vertical="center" wrapText="1"/>
    </xf>
    <xf numFmtId="0" fontId="0" fillId="41" borderId="1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1" fillId="36" borderId="16" xfId="0" applyFont="1" applyFill="1" applyBorder="1" applyAlignment="1">
      <alignment horizontal="center" wrapText="1"/>
    </xf>
    <xf numFmtId="0" fontId="1" fillId="36" borderId="31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1" fillId="43" borderId="43" xfId="0" applyFont="1" applyFill="1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1" fillId="43" borderId="45" xfId="0" applyFont="1" applyFill="1" applyBorder="1" applyAlignment="1">
      <alignment horizontal="center" wrapText="1"/>
    </xf>
    <xf numFmtId="0" fontId="1" fillId="43" borderId="46" xfId="0" applyFont="1" applyFill="1" applyBorder="1" applyAlignment="1">
      <alignment horizontal="center" wrapText="1"/>
    </xf>
    <xf numFmtId="0" fontId="0" fillId="43" borderId="47" xfId="0" applyFill="1" applyBorder="1" applyAlignment="1">
      <alignment horizontal="center" wrapText="1"/>
    </xf>
    <xf numFmtId="0" fontId="1" fillId="43" borderId="48" xfId="0" applyFont="1" applyFill="1" applyBorder="1" applyAlignment="1">
      <alignment horizontal="center" wrapText="1"/>
    </xf>
    <xf numFmtId="0" fontId="1" fillId="43" borderId="49" xfId="0" applyFont="1" applyFill="1" applyBorder="1" applyAlignment="1">
      <alignment horizontal="center" wrapText="1"/>
    </xf>
    <xf numFmtId="0" fontId="0" fillId="43" borderId="50" xfId="0" applyFill="1" applyBorder="1" applyAlignment="1">
      <alignment horizontal="center" wrapText="1"/>
    </xf>
    <xf numFmtId="0" fontId="1" fillId="40" borderId="29" xfId="0" applyFont="1" applyFill="1" applyBorder="1" applyAlignment="1">
      <alignment horizontal="left" vertical="center" wrapText="1"/>
    </xf>
    <xf numFmtId="0" fontId="0" fillId="40" borderId="42" xfId="0" applyFill="1" applyBorder="1" applyAlignment="1">
      <alignment horizontal="left" vertical="center" wrapText="1"/>
    </xf>
    <xf numFmtId="0" fontId="0" fillId="40" borderId="27" xfId="0" applyFill="1" applyBorder="1" applyAlignment="1">
      <alignment horizontal="left" vertical="center" wrapText="1"/>
    </xf>
    <xf numFmtId="0" fontId="0" fillId="40" borderId="30" xfId="0" applyFill="1" applyBorder="1" applyAlignment="1">
      <alignment horizontal="left" vertical="center" wrapText="1"/>
    </xf>
    <xf numFmtId="0" fontId="0" fillId="40" borderId="51" xfId="0" applyFill="1" applyBorder="1" applyAlignment="1">
      <alignment horizontal="left" vertical="center" wrapText="1"/>
    </xf>
    <xf numFmtId="0" fontId="0" fillId="40" borderId="28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 wrapText="1"/>
    </xf>
    <xf numFmtId="0" fontId="1" fillId="43" borderId="16" xfId="0" applyFont="1" applyFill="1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3" fillId="48" borderId="14" xfId="0" applyFont="1" applyFill="1" applyBorder="1" applyAlignment="1">
      <alignment horizontal="left" vertical="center"/>
    </xf>
    <xf numFmtId="0" fontId="3" fillId="48" borderId="34" xfId="0" applyFont="1" applyFill="1" applyBorder="1" applyAlignment="1">
      <alignment horizontal="left" vertical="center"/>
    </xf>
    <xf numFmtId="0" fontId="3" fillId="48" borderId="15" xfId="0" applyFont="1" applyFill="1" applyBorder="1" applyAlignment="1">
      <alignment horizontal="left" vertical="center"/>
    </xf>
    <xf numFmtId="0" fontId="3" fillId="27" borderId="12" xfId="0" applyFont="1" applyFill="1" applyBorder="1" applyAlignment="1">
      <alignment horizontal="left" vertical="center"/>
    </xf>
    <xf numFmtId="0" fontId="3" fillId="46" borderId="12" xfId="0" applyFont="1" applyFill="1" applyBorder="1" applyAlignment="1">
      <alignment horizontal="left" vertical="center" wrapText="1"/>
    </xf>
    <xf numFmtId="0" fontId="0" fillId="0" borderId="12" xfId="0" applyBorder="1" applyAlignment="1">
      <alignment horizontal="left" vertical="center"/>
    </xf>
    <xf numFmtId="0" fontId="1" fillId="28" borderId="12" xfId="0" applyFont="1" applyFill="1" applyBorder="1" applyAlignment="1">
      <alignment horizontal="center" vertical="center"/>
    </xf>
    <xf numFmtId="0" fontId="1" fillId="27" borderId="12" xfId="0" applyFont="1" applyFill="1" applyBorder="1" applyAlignment="1">
      <alignment horizontal="center" vertical="center"/>
    </xf>
    <xf numFmtId="0" fontId="1" fillId="25" borderId="12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4" borderId="12" xfId="0" applyFont="1" applyFill="1" applyBorder="1" applyAlignment="1">
      <alignment horizontal="left" vertical="center" wrapText="1"/>
    </xf>
    <xf numFmtId="0" fontId="0" fillId="6" borderId="12" xfId="0" applyFont="1" applyFill="1" applyBorder="1" applyAlignment="1">
      <alignment horizontal="left" vertical="center" wrapText="1"/>
    </xf>
    <xf numFmtId="0" fontId="0" fillId="7" borderId="12" xfId="0" applyFont="1" applyFill="1" applyBorder="1" applyAlignment="1">
      <alignment horizontal="left" vertical="center" wrapText="1"/>
    </xf>
    <xf numFmtId="0" fontId="3" fillId="23" borderId="15" xfId="0" applyFont="1" applyFill="1" applyBorder="1" applyAlignment="1">
      <alignment horizontal="left" vertical="center"/>
    </xf>
    <xf numFmtId="0" fontId="3" fillId="23" borderId="12" xfId="0" applyFont="1" applyFill="1" applyBorder="1" applyAlignment="1">
      <alignment horizontal="left" vertical="center"/>
    </xf>
    <xf numFmtId="0" fontId="1" fillId="26" borderId="12" xfId="0" applyFont="1" applyFill="1" applyBorder="1" applyAlignment="1">
      <alignment horizontal="center" vertical="center"/>
    </xf>
    <xf numFmtId="0" fontId="1" fillId="17" borderId="14" xfId="0" applyFont="1" applyFill="1" applyBorder="1" applyAlignment="1">
      <alignment horizontal="center" vertical="center"/>
    </xf>
    <xf numFmtId="0" fontId="1" fillId="17" borderId="15" xfId="0" applyFont="1" applyFill="1" applyBorder="1" applyAlignment="1">
      <alignment horizontal="center" vertical="center"/>
    </xf>
    <xf numFmtId="0" fontId="0" fillId="0" borderId="15" xfId="0" applyBorder="1" applyAlignment="1">
      <alignment horizontal="left" vertical="center"/>
    </xf>
    <xf numFmtId="0" fontId="3" fillId="27" borderId="15" xfId="0" applyFont="1" applyFill="1" applyBorder="1" applyAlignment="1">
      <alignment horizontal="left" vertical="center"/>
    </xf>
    <xf numFmtId="0" fontId="3" fillId="24" borderId="15" xfId="0" applyFont="1" applyFill="1" applyBorder="1" applyAlignment="1">
      <alignment horizontal="left" vertical="center"/>
    </xf>
    <xf numFmtId="0" fontId="3" fillId="24" borderId="12" xfId="0" applyFont="1" applyFill="1" applyBorder="1" applyAlignment="1">
      <alignment horizontal="left" vertical="center"/>
    </xf>
    <xf numFmtId="0" fontId="3" fillId="49" borderId="12" xfId="0" applyFont="1" applyFill="1" applyBorder="1" applyAlignment="1">
      <alignment horizontal="center" vertical="center" textRotation="90"/>
    </xf>
    <xf numFmtId="0" fontId="1" fillId="26" borderId="12" xfId="0" applyFont="1" applyFill="1" applyBorder="1" applyAlignment="1">
      <alignment horizontal="center" vertical="center" wrapText="1"/>
    </xf>
    <xf numFmtId="0" fontId="0" fillId="5" borderId="12" xfId="0" applyFont="1" applyFill="1" applyBorder="1" applyAlignment="1">
      <alignment horizontal="left" vertical="center" wrapText="1"/>
    </xf>
    <xf numFmtId="0" fontId="3" fillId="24" borderId="14" xfId="0" applyFont="1" applyFill="1" applyBorder="1" applyAlignment="1">
      <alignment horizontal="center" vertical="center"/>
    </xf>
    <xf numFmtId="0" fontId="3" fillId="24" borderId="34" xfId="0" applyFont="1" applyFill="1" applyBorder="1" applyAlignment="1">
      <alignment horizontal="center" vertical="center"/>
    </xf>
    <xf numFmtId="0" fontId="3" fillId="24" borderId="15" xfId="0" applyFont="1" applyFill="1" applyBorder="1" applyAlignment="1">
      <alignment horizontal="center" vertical="center"/>
    </xf>
    <xf numFmtId="0" fontId="3" fillId="23" borderId="14" xfId="0" applyFont="1" applyFill="1" applyBorder="1" applyAlignment="1">
      <alignment horizontal="center" vertical="center"/>
    </xf>
    <xf numFmtId="0" fontId="3" fillId="23" borderId="34" xfId="0" applyFont="1" applyFill="1" applyBorder="1" applyAlignment="1">
      <alignment horizontal="center" vertical="center"/>
    </xf>
    <xf numFmtId="0" fontId="3" fillId="23" borderId="15" xfId="0" applyFont="1" applyFill="1" applyBorder="1" applyAlignment="1">
      <alignment horizontal="center" vertical="center"/>
    </xf>
    <xf numFmtId="0" fontId="3" fillId="27" borderId="14" xfId="0" applyFont="1" applyFill="1" applyBorder="1" applyAlignment="1">
      <alignment horizontal="center" vertical="center"/>
    </xf>
    <xf numFmtId="0" fontId="3" fillId="27" borderId="34" xfId="0" applyFont="1" applyFill="1" applyBorder="1" applyAlignment="1">
      <alignment horizontal="center" vertical="center"/>
    </xf>
    <xf numFmtId="0" fontId="3" fillId="27" borderId="15" xfId="0" applyFont="1" applyFill="1" applyBorder="1" applyAlignment="1">
      <alignment horizontal="center" vertical="center"/>
    </xf>
    <xf numFmtId="0" fontId="1" fillId="18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1" fillId="41" borderId="16" xfId="0" applyFont="1" applyFill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0" fontId="1" fillId="46" borderId="10" xfId="0" applyFont="1" applyFill="1" applyBorder="1" applyAlignment="1">
      <alignment horizontal="center" vertical="center" wrapText="1"/>
    </xf>
    <xf numFmtId="0" fontId="0" fillId="46" borderId="10" xfId="0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19050</xdr:colOff>
      <xdr:row>56</xdr:row>
      <xdr:rowOff>161925</xdr:rowOff>
    </xdr:from>
    <xdr:to>
      <xdr:col>9</xdr:col>
      <xdr:colOff>352425</xdr:colOff>
      <xdr:row>66</xdr:row>
      <xdr:rowOff>66675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rcRect l="36474" t="60583" r="24848" b="10595"/>
        <a:stretch>
          <a:fillRect/>
        </a:stretch>
      </xdr:blipFill>
      <xdr:spPr>
        <a:xfrm>
          <a:off x="2466975" y="10610850"/>
          <a:ext cx="3181350" cy="1781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304800</xdr:colOff>
      <xdr:row>50</xdr:row>
      <xdr:rowOff>9525</xdr:rowOff>
    </xdr:from>
    <xdr:to>
      <xdr:col>18</xdr:col>
      <xdr:colOff>438150</xdr:colOff>
      <xdr:row>66</xdr:row>
      <xdr:rowOff>19050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2"/>
        <a:srcRect l="27145" t="26501" r="29661" b="38751"/>
        <a:stretch>
          <a:fillRect/>
        </a:stretch>
      </xdr:blipFill>
      <xdr:spPr>
        <a:xfrm>
          <a:off x="5600700" y="9296400"/>
          <a:ext cx="5048250" cy="3048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38100</xdr:colOff>
      <xdr:row>10</xdr:row>
      <xdr:rowOff>0</xdr:rowOff>
    </xdr:from>
    <xdr:to>
      <xdr:col>13</xdr:col>
      <xdr:colOff>323850</xdr:colOff>
      <xdr:row>38</xdr:row>
      <xdr:rowOff>114300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05350" y="1619250"/>
          <a:ext cx="4857750" cy="487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257175</xdr:colOff>
      <xdr:row>21</xdr:row>
      <xdr:rowOff>66675</xdr:rowOff>
    </xdr:from>
    <xdr:to>
      <xdr:col>13</xdr:col>
      <xdr:colOff>542925</xdr:colOff>
      <xdr:row>49</xdr:row>
      <xdr:rowOff>104775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24425" y="3648075"/>
          <a:ext cx="4857750" cy="487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85725</xdr:colOff>
      <xdr:row>9</xdr:row>
      <xdr:rowOff>47625</xdr:rowOff>
    </xdr:from>
    <xdr:to>
      <xdr:col>14</xdr:col>
      <xdr:colOff>219075</xdr:colOff>
      <xdr:row>19</xdr:row>
      <xdr:rowOff>28575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2"/>
        <a:srcRect l="36474" t="60583" r="24848" b="10595"/>
        <a:stretch>
          <a:fillRect/>
        </a:stretch>
      </xdr:blipFill>
      <xdr:spPr>
        <a:xfrm>
          <a:off x="7038975" y="1504950"/>
          <a:ext cx="3181350" cy="1781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276225</xdr:colOff>
      <xdr:row>9</xdr:row>
      <xdr:rowOff>28575</xdr:rowOff>
    </xdr:from>
    <xdr:to>
      <xdr:col>20</xdr:col>
      <xdr:colOff>752475</xdr:colOff>
      <xdr:row>25</xdr:row>
      <xdr:rowOff>152400</xdr:rowOff>
    </xdr:to>
    <xdr:pic>
      <xdr:nvPicPr>
        <xdr:cNvPr id="3" name="1 Imagen"/>
        <xdr:cNvPicPr preferRelativeResize="1">
          <a:picLocks noChangeAspect="1"/>
        </xdr:cNvPicPr>
      </xdr:nvPicPr>
      <xdr:blipFill>
        <a:blip r:embed="rId3"/>
        <a:srcRect l="27145" t="26501" r="29661" b="38751"/>
        <a:stretch>
          <a:fillRect/>
        </a:stretch>
      </xdr:blipFill>
      <xdr:spPr>
        <a:xfrm>
          <a:off x="10277475" y="1485900"/>
          <a:ext cx="5048250" cy="3048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352425</xdr:colOff>
      <xdr:row>2</xdr:row>
      <xdr:rowOff>57150</xdr:rowOff>
    </xdr:from>
    <xdr:to>
      <xdr:col>11</xdr:col>
      <xdr:colOff>600075</xdr:colOff>
      <xdr:row>31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17054" t="9857" r="18287" b="2969"/>
        <a:stretch>
          <a:fillRect/>
        </a:stretch>
      </xdr:blipFill>
      <xdr:spPr>
        <a:xfrm>
          <a:off x="4438650" y="381000"/>
          <a:ext cx="4057650" cy="52959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79"/>
  <sheetViews>
    <sheetView zoomScalePageLayoutView="0" workbookViewId="0" topLeftCell="A61">
      <selection activeCell="C13" sqref="C13"/>
    </sheetView>
  </sheetViews>
  <sheetFormatPr defaultColWidth="11.421875" defaultRowHeight="12.75"/>
  <cols>
    <col min="1" max="1" width="4.00390625" style="0" customWidth="1"/>
    <col min="2" max="2" width="13.8515625" style="0" customWidth="1"/>
    <col min="3" max="3" width="11.28125" style="0" customWidth="1"/>
    <col min="4" max="4" width="7.57421875" style="0" customWidth="1"/>
    <col min="5" max="5" width="8.8515625" style="0" customWidth="1"/>
    <col min="6" max="6" width="9.00390625" style="0" customWidth="1"/>
    <col min="7" max="7" width="2.57421875" style="0" customWidth="1"/>
    <col min="9" max="9" width="10.8515625" style="0" customWidth="1"/>
    <col min="10" max="10" width="7.28125" style="0" customWidth="1"/>
    <col min="11" max="11" width="9.00390625" style="0" customWidth="1"/>
    <col min="12" max="12" width="9.140625" style="0" customWidth="1"/>
    <col min="13" max="13" width="2.7109375" style="0" customWidth="1"/>
    <col min="15" max="15" width="9.140625" style="0" customWidth="1"/>
    <col min="16" max="16" width="7.421875" style="0" customWidth="1"/>
    <col min="17" max="17" width="8.8515625" style="0" customWidth="1"/>
    <col min="18" max="18" width="8.7109375" style="0" customWidth="1"/>
  </cols>
  <sheetData>
    <row r="1" ht="13.5" thickBot="1"/>
    <row r="2" spans="2:18" ht="13.5" thickBot="1">
      <c r="B2" s="71" t="s">
        <v>3</v>
      </c>
      <c r="C2" s="17"/>
      <c r="D2" s="17"/>
      <c r="E2" s="17"/>
      <c r="F2" s="72"/>
      <c r="H2" s="113"/>
      <c r="I2" s="41"/>
      <c r="J2" s="41"/>
      <c r="K2" s="41"/>
      <c r="L2" s="41"/>
      <c r="N2" s="113"/>
      <c r="O2" s="41"/>
      <c r="P2" s="41"/>
      <c r="Q2" s="41"/>
      <c r="R2" s="41"/>
    </row>
    <row r="3" spans="2:18" ht="12.75">
      <c r="B3" s="252"/>
      <c r="C3" s="253"/>
      <c r="D3" s="253"/>
      <c r="E3" s="253"/>
      <c r="F3" s="254"/>
      <c r="H3" s="261"/>
      <c r="I3" s="262"/>
      <c r="J3" s="262"/>
      <c r="K3" s="262"/>
      <c r="L3" s="262"/>
      <c r="N3" s="122"/>
      <c r="O3" s="123"/>
      <c r="P3" s="123"/>
      <c r="Q3" s="123"/>
      <c r="R3" s="123"/>
    </row>
    <row r="4" spans="2:18" ht="13.5" thickBot="1">
      <c r="B4" s="255"/>
      <c r="C4" s="256"/>
      <c r="D4" s="256"/>
      <c r="E4" s="256"/>
      <c r="F4" s="257"/>
      <c r="H4" s="262"/>
      <c r="I4" s="262"/>
      <c r="J4" s="262"/>
      <c r="K4" s="262"/>
      <c r="L4" s="262"/>
      <c r="N4" s="123"/>
      <c r="O4" s="123"/>
      <c r="P4" s="123"/>
      <c r="Q4" s="123"/>
      <c r="R4" s="123"/>
    </row>
    <row r="5" spans="3:18" ht="13.5" thickBot="1">
      <c r="C5" s="1"/>
      <c r="D5" s="1"/>
      <c r="E5" s="1"/>
      <c r="F5" s="1"/>
      <c r="H5" s="114"/>
      <c r="I5" s="114"/>
      <c r="J5" s="114"/>
      <c r="K5" s="114"/>
      <c r="L5" s="114"/>
      <c r="N5" s="114"/>
      <c r="O5" s="114"/>
      <c r="P5" s="114"/>
      <c r="Q5" s="114"/>
      <c r="R5" s="114"/>
    </row>
    <row r="6" spans="1:18" s="32" customFormat="1" ht="26.25" thickBot="1">
      <c r="A6" s="32">
        <v>1</v>
      </c>
      <c r="B6" s="238" t="s">
        <v>16</v>
      </c>
      <c r="C6" s="239"/>
      <c r="D6" s="18" t="s">
        <v>31</v>
      </c>
      <c r="E6" s="18" t="s">
        <v>15</v>
      </c>
      <c r="F6" s="18" t="s">
        <v>11</v>
      </c>
      <c r="H6" s="237"/>
      <c r="I6" s="240"/>
      <c r="J6" s="47"/>
      <c r="K6" s="47"/>
      <c r="L6" s="47"/>
      <c r="M6" s="47"/>
      <c r="N6" s="122"/>
      <c r="O6" s="123"/>
      <c r="P6" s="47"/>
      <c r="Q6" s="47"/>
      <c r="R6" s="47"/>
    </row>
    <row r="7" spans="2:18" ht="12.75">
      <c r="B7" s="54" t="s">
        <v>7</v>
      </c>
      <c r="C7" s="105" t="s">
        <v>50</v>
      </c>
      <c r="D7" s="20">
        <v>0.015</v>
      </c>
      <c r="E7" s="20">
        <v>0.26</v>
      </c>
      <c r="F7" s="55">
        <f>D7/E7</f>
        <v>0.05769230769230769</v>
      </c>
      <c r="H7" s="115"/>
      <c r="I7" s="115"/>
      <c r="J7" s="41"/>
      <c r="K7" s="41"/>
      <c r="L7" s="48"/>
      <c r="M7" s="48"/>
      <c r="N7" s="115"/>
      <c r="O7" s="41"/>
      <c r="P7" s="41"/>
      <c r="Q7" s="41"/>
      <c r="R7" s="48"/>
    </row>
    <row r="8" spans="2:18" ht="12.75">
      <c r="B8" s="54" t="s">
        <v>8</v>
      </c>
      <c r="C8" s="101"/>
      <c r="D8" s="20"/>
      <c r="E8" s="20"/>
      <c r="F8" s="55"/>
      <c r="H8" s="115"/>
      <c r="I8" s="115"/>
      <c r="J8" s="41"/>
      <c r="K8" s="41"/>
      <c r="L8" s="48"/>
      <c r="M8" s="48"/>
      <c r="N8" s="115"/>
      <c r="O8" s="41"/>
      <c r="P8" s="41"/>
      <c r="Q8" s="41"/>
      <c r="R8" s="48"/>
    </row>
    <row r="9" spans="2:18" ht="12.75">
      <c r="B9" s="56" t="s">
        <v>9</v>
      </c>
      <c r="C9" s="144" t="s">
        <v>55</v>
      </c>
      <c r="D9" s="62">
        <v>0.006</v>
      </c>
      <c r="E9" s="62">
        <v>0.104</v>
      </c>
      <c r="F9" s="63">
        <f>D9/E9</f>
        <v>0.057692307692307696</v>
      </c>
      <c r="H9" s="114"/>
      <c r="I9" s="41"/>
      <c r="J9" s="41"/>
      <c r="K9" s="41"/>
      <c r="L9" s="48"/>
      <c r="M9" s="48"/>
      <c r="N9" s="114"/>
      <c r="O9" s="41"/>
      <c r="P9" s="41"/>
      <c r="Q9" s="41"/>
      <c r="R9" s="48"/>
    </row>
    <row r="10" spans="2:18" ht="12.75">
      <c r="B10" s="56" t="s">
        <v>10</v>
      </c>
      <c r="C10" s="20"/>
      <c r="D10" s="20"/>
      <c r="E10" s="20"/>
      <c r="F10" s="55"/>
      <c r="H10" s="114"/>
      <c r="I10" s="41"/>
      <c r="J10" s="41"/>
      <c r="K10" s="41"/>
      <c r="L10" s="48"/>
      <c r="M10" s="48"/>
      <c r="N10" s="114"/>
      <c r="O10" s="41"/>
      <c r="P10" s="41"/>
      <c r="Q10" s="41"/>
      <c r="R10" s="48"/>
    </row>
    <row r="11" spans="2:18" ht="12.75">
      <c r="B11" s="54" t="s">
        <v>6</v>
      </c>
      <c r="C11" s="20"/>
      <c r="D11" s="20"/>
      <c r="E11" s="20"/>
      <c r="F11" s="55"/>
      <c r="H11" s="115"/>
      <c r="I11" s="41"/>
      <c r="J11" s="41"/>
      <c r="K11" s="41"/>
      <c r="L11" s="48"/>
      <c r="M11" s="48"/>
      <c r="N11" s="114"/>
      <c r="O11" s="41"/>
      <c r="P11" s="41"/>
      <c r="Q11" s="41"/>
      <c r="R11" s="48"/>
    </row>
    <row r="12" spans="2:18" ht="13.5" thickBot="1">
      <c r="B12" s="56" t="s">
        <v>18</v>
      </c>
      <c r="C12" s="26"/>
      <c r="D12" s="31">
        <v>0.01</v>
      </c>
      <c r="E12" s="27"/>
      <c r="F12" s="55">
        <v>0.14</v>
      </c>
      <c r="H12" s="114"/>
      <c r="I12" s="41"/>
      <c r="J12" s="41"/>
      <c r="K12" s="41"/>
      <c r="L12" s="48"/>
      <c r="M12" s="48"/>
      <c r="N12" s="114"/>
      <c r="O12" s="115"/>
      <c r="P12" s="25"/>
      <c r="Q12" s="41"/>
      <c r="R12" s="48"/>
    </row>
    <row r="13" spans="2:18" ht="13.5" thickBot="1">
      <c r="B13" s="56" t="s">
        <v>5</v>
      </c>
      <c r="C13" s="143" t="s">
        <v>54</v>
      </c>
      <c r="D13" s="30">
        <v>0.05</v>
      </c>
      <c r="E13" s="27">
        <v>0.042</v>
      </c>
      <c r="F13" s="55">
        <f>D13/E13</f>
        <v>1.1904761904761905</v>
      </c>
      <c r="H13" s="114"/>
      <c r="I13" s="115"/>
      <c r="J13" s="25"/>
      <c r="K13" s="41"/>
      <c r="L13" s="48"/>
      <c r="M13" s="48"/>
      <c r="N13" s="114"/>
      <c r="O13" s="41"/>
      <c r="P13" s="41"/>
      <c r="Q13" s="41"/>
      <c r="R13" s="48"/>
    </row>
    <row r="14" spans="2:18" ht="12.75">
      <c r="B14" s="56" t="s">
        <v>32</v>
      </c>
      <c r="C14" s="20"/>
      <c r="D14" s="20">
        <f>D7+D8+D9+D10+D11+D13</f>
        <v>0.07100000000000001</v>
      </c>
      <c r="E14" s="20"/>
      <c r="F14" s="55"/>
      <c r="H14" s="114"/>
      <c r="I14" s="41"/>
      <c r="J14" s="41"/>
      <c r="K14" s="41"/>
      <c r="L14" s="48"/>
      <c r="M14" s="48"/>
      <c r="N14" s="114"/>
      <c r="O14" s="41"/>
      <c r="P14" s="41"/>
      <c r="Q14" s="41"/>
      <c r="R14" s="48"/>
    </row>
    <row r="15" spans="2:18" ht="12.75">
      <c r="B15" s="56" t="s">
        <v>12</v>
      </c>
      <c r="C15" s="20">
        <v>0.12</v>
      </c>
      <c r="D15" s="20"/>
      <c r="E15" s="20"/>
      <c r="F15" s="55">
        <f>C15</f>
        <v>0.12</v>
      </c>
      <c r="H15" s="114"/>
      <c r="I15" s="41"/>
      <c r="J15" s="41"/>
      <c r="K15" s="41"/>
      <c r="L15" s="48"/>
      <c r="M15" s="48"/>
      <c r="N15" s="114"/>
      <c r="O15" s="41"/>
      <c r="P15" s="41"/>
      <c r="Q15" s="41"/>
      <c r="R15" s="48"/>
    </row>
    <row r="16" spans="2:18" ht="13.5" thickBot="1">
      <c r="B16" s="57" t="s">
        <v>13</v>
      </c>
      <c r="C16" s="58">
        <v>0.05</v>
      </c>
      <c r="D16" s="58"/>
      <c r="E16" s="58"/>
      <c r="F16" s="59">
        <f>C16</f>
        <v>0.05</v>
      </c>
      <c r="H16" s="114"/>
      <c r="I16" s="41"/>
      <c r="J16" s="41"/>
      <c r="K16" s="41"/>
      <c r="L16" s="48"/>
      <c r="M16" s="48"/>
      <c r="N16" s="116"/>
      <c r="O16" s="41"/>
      <c r="P16" s="41"/>
      <c r="Q16" s="116"/>
      <c r="R16" s="45"/>
    </row>
    <row r="17" spans="2:18" ht="13.5" thickBot="1">
      <c r="B17" s="76"/>
      <c r="C17" s="77"/>
      <c r="D17" s="77"/>
      <c r="E17" s="76" t="s">
        <v>30</v>
      </c>
      <c r="F17" s="78">
        <f>SUM(F7:F16)</f>
        <v>1.615860805860806</v>
      </c>
      <c r="H17" s="116"/>
      <c r="I17" s="41"/>
      <c r="J17" s="41"/>
      <c r="K17" s="116"/>
      <c r="L17" s="45"/>
      <c r="M17" s="45"/>
      <c r="N17" s="114"/>
      <c r="O17" s="41"/>
      <c r="P17" s="41"/>
      <c r="Q17" s="41"/>
      <c r="R17" s="25"/>
    </row>
    <row r="18" spans="3:18" ht="13.5" thickBot="1">
      <c r="C18" s="1"/>
      <c r="D18" s="1"/>
      <c r="E18" s="1"/>
      <c r="F18" s="79" t="s">
        <v>14</v>
      </c>
      <c r="H18" s="114"/>
      <c r="I18" s="41"/>
      <c r="J18" s="41"/>
      <c r="K18" s="41"/>
      <c r="L18" s="25"/>
      <c r="M18" s="25"/>
      <c r="N18" s="116"/>
      <c r="O18" s="41"/>
      <c r="P18" s="41"/>
      <c r="Q18" s="25"/>
      <c r="R18" s="45"/>
    </row>
    <row r="19" spans="2:18" ht="13.5" thickBot="1">
      <c r="B19" s="90"/>
      <c r="C19" s="91" t="s">
        <v>22</v>
      </c>
      <c r="D19" s="91" t="s">
        <v>39</v>
      </c>
      <c r="E19" s="89" t="s">
        <v>19</v>
      </c>
      <c r="F19" s="64">
        <f>1/F17</f>
        <v>0.6188651871330446</v>
      </c>
      <c r="H19" s="25"/>
      <c r="I19" s="25"/>
      <c r="J19" s="25"/>
      <c r="K19" s="25"/>
      <c r="L19" s="45"/>
      <c r="M19" s="25"/>
      <c r="N19" s="114"/>
      <c r="O19" s="41"/>
      <c r="P19" s="41"/>
      <c r="Q19" s="41"/>
      <c r="R19" s="25"/>
    </row>
    <row r="20" spans="2:18" ht="13.5" thickBot="1">
      <c r="B20" s="92" t="s">
        <v>26</v>
      </c>
      <c r="C20" s="93">
        <v>0.9</v>
      </c>
      <c r="D20" s="94">
        <f>C20*100/C39</f>
        <v>90</v>
      </c>
      <c r="E20" s="1"/>
      <c r="F20" s="65" t="s">
        <v>17</v>
      </c>
      <c r="H20" s="116"/>
      <c r="I20" s="25"/>
      <c r="J20" s="25"/>
      <c r="K20" s="41"/>
      <c r="L20" s="25"/>
      <c r="M20" s="25"/>
      <c r="N20" s="116"/>
      <c r="O20" s="41"/>
      <c r="P20" s="41"/>
      <c r="Q20" s="25"/>
      <c r="R20" s="117"/>
    </row>
    <row r="21" spans="2:15" ht="13.5" thickBot="1">
      <c r="B21" s="49"/>
      <c r="C21" s="50"/>
      <c r="D21" s="50"/>
      <c r="E21" s="96"/>
      <c r="F21" s="66"/>
      <c r="H21" s="116"/>
      <c r="I21" s="41"/>
      <c r="J21" s="41"/>
      <c r="K21" s="25"/>
      <c r="L21" s="117"/>
      <c r="M21" s="25"/>
      <c r="N21" s="25"/>
      <c r="O21" s="41"/>
    </row>
    <row r="22" spans="2:15" ht="13.5" thickBot="1">
      <c r="B22" s="95" t="s">
        <v>35</v>
      </c>
      <c r="C22" s="241">
        <f>F19*C20</f>
        <v>0.5569786684197402</v>
      </c>
      <c r="D22" s="242"/>
      <c r="E22" s="1"/>
      <c r="F22" s="25"/>
      <c r="H22" s="116"/>
      <c r="I22" s="243"/>
      <c r="J22" s="243"/>
      <c r="K22" s="41"/>
      <c r="L22" s="25"/>
      <c r="M22" s="25"/>
      <c r="N22" s="25"/>
      <c r="O22" s="41"/>
    </row>
    <row r="23" spans="1:15" ht="26.25" thickBot="1">
      <c r="A23" s="32">
        <v>2</v>
      </c>
      <c r="B23" s="87" t="s">
        <v>37</v>
      </c>
      <c r="C23" s="88" t="s">
        <v>38</v>
      </c>
      <c r="D23" s="73" t="s">
        <v>31</v>
      </c>
      <c r="E23" s="18" t="s">
        <v>15</v>
      </c>
      <c r="F23" s="74" t="s">
        <v>24</v>
      </c>
      <c r="H23" s="125"/>
      <c r="I23" s="125"/>
      <c r="J23" s="47"/>
      <c r="K23" s="47"/>
      <c r="L23" s="126"/>
      <c r="M23" s="48"/>
      <c r="N23" s="48"/>
      <c r="O23" s="41"/>
    </row>
    <row r="24" spans="2:15" ht="12.75">
      <c r="B24" s="54" t="s">
        <v>7</v>
      </c>
      <c r="C24" s="105" t="s">
        <v>50</v>
      </c>
      <c r="D24" s="20">
        <v>0.015</v>
      </c>
      <c r="E24" s="20">
        <v>0.26</v>
      </c>
      <c r="F24" s="55">
        <f>D24/E24</f>
        <v>0.05769230769230769</v>
      </c>
      <c r="H24" s="115"/>
      <c r="I24" s="41"/>
      <c r="J24" s="41"/>
      <c r="K24" s="41"/>
      <c r="L24" s="48"/>
      <c r="M24" s="48"/>
      <c r="N24" s="48"/>
      <c r="O24" s="41"/>
    </row>
    <row r="25" spans="2:15" ht="12.75">
      <c r="B25" s="54" t="s">
        <v>8</v>
      </c>
      <c r="C25" s="22"/>
      <c r="D25" s="20"/>
      <c r="E25" s="20"/>
      <c r="F25" s="67"/>
      <c r="H25" s="115"/>
      <c r="I25" s="115"/>
      <c r="J25" s="41"/>
      <c r="K25" s="41"/>
      <c r="L25" s="48"/>
      <c r="M25" s="48"/>
      <c r="N25" s="48"/>
      <c r="O25" s="41"/>
    </row>
    <row r="26" spans="2:15" ht="12.75">
      <c r="B26" s="145" t="s">
        <v>33</v>
      </c>
      <c r="C26" s="146" t="s">
        <v>51</v>
      </c>
      <c r="D26" s="147"/>
      <c r="E26" s="147"/>
      <c r="F26" s="148">
        <f>C65</f>
        <v>0.1450743397252253</v>
      </c>
      <c r="H26" s="114"/>
      <c r="I26" s="115"/>
      <c r="J26" s="41"/>
      <c r="K26" s="41"/>
      <c r="L26" s="48"/>
      <c r="M26" s="48"/>
      <c r="N26" s="48"/>
      <c r="O26" s="41"/>
    </row>
    <row r="27" spans="2:15" ht="12.75">
      <c r="B27" s="56" t="s">
        <v>9</v>
      </c>
      <c r="C27" s="144" t="s">
        <v>55</v>
      </c>
      <c r="D27" s="62">
        <v>0.006</v>
      </c>
      <c r="E27" s="62">
        <v>0.104</v>
      </c>
      <c r="F27" s="63">
        <f>D27/E27</f>
        <v>0.057692307692307696</v>
      </c>
      <c r="H27" s="114"/>
      <c r="I27" s="41"/>
      <c r="J27" s="41"/>
      <c r="K27" s="41"/>
      <c r="L27" s="48"/>
      <c r="M27" s="48"/>
      <c r="N27" s="48"/>
      <c r="O27" s="41"/>
    </row>
    <row r="28" spans="2:15" ht="12.75">
      <c r="B28" s="56" t="s">
        <v>10</v>
      </c>
      <c r="C28" s="20"/>
      <c r="D28" s="20"/>
      <c r="E28" s="20"/>
      <c r="F28" s="67"/>
      <c r="H28" s="114"/>
      <c r="I28" s="41"/>
      <c r="J28" s="41"/>
      <c r="K28" s="41"/>
      <c r="L28" s="48"/>
      <c r="M28" s="48"/>
      <c r="N28" s="48"/>
      <c r="O28" s="41"/>
    </row>
    <row r="29" spans="2:15" ht="13.5" thickBot="1">
      <c r="B29" s="56" t="s">
        <v>18</v>
      </c>
      <c r="C29" s="26"/>
      <c r="D29" s="31"/>
      <c r="E29" s="27"/>
      <c r="F29" s="67"/>
      <c r="H29" s="114"/>
      <c r="I29" s="41"/>
      <c r="J29" s="41"/>
      <c r="K29" s="41"/>
      <c r="L29" s="48"/>
      <c r="M29" s="48"/>
      <c r="N29" s="48"/>
      <c r="O29" s="41"/>
    </row>
    <row r="30" spans="2:15" ht="13.5" thickBot="1">
      <c r="B30" s="56" t="s">
        <v>5</v>
      </c>
      <c r="C30" s="33"/>
      <c r="D30" s="30"/>
      <c r="E30" s="27"/>
      <c r="F30" s="67"/>
      <c r="H30" s="114"/>
      <c r="I30" s="115"/>
      <c r="J30" s="25"/>
      <c r="K30" s="41"/>
      <c r="L30" s="48"/>
      <c r="M30" s="48"/>
      <c r="N30" s="48"/>
      <c r="O30" s="41"/>
    </row>
    <row r="31" spans="2:15" ht="12.75">
      <c r="B31" s="56"/>
      <c r="C31" s="20"/>
      <c r="D31" s="23"/>
      <c r="E31" s="20"/>
      <c r="F31" s="67"/>
      <c r="H31" s="114"/>
      <c r="I31" s="41"/>
      <c r="J31" s="41"/>
      <c r="K31" s="41"/>
      <c r="L31" s="48"/>
      <c r="M31" s="48"/>
      <c r="N31" s="48"/>
      <c r="O31" s="41"/>
    </row>
    <row r="32" spans="2:15" ht="12.75">
      <c r="B32" s="149" t="s">
        <v>12</v>
      </c>
      <c r="C32" s="150">
        <v>0.12</v>
      </c>
      <c r="D32" s="150"/>
      <c r="E32" s="150"/>
      <c r="F32" s="151">
        <v>0</v>
      </c>
      <c r="H32" s="114"/>
      <c r="I32" s="41"/>
      <c r="J32" s="41"/>
      <c r="K32" s="41"/>
      <c r="L32" s="48"/>
      <c r="M32" s="48"/>
      <c r="N32" s="48"/>
      <c r="O32" s="41"/>
    </row>
    <row r="33" spans="2:15" ht="13.5" thickBot="1">
      <c r="B33" s="152" t="s">
        <v>13</v>
      </c>
      <c r="C33" s="153">
        <v>0.05</v>
      </c>
      <c r="D33" s="153"/>
      <c r="E33" s="153"/>
      <c r="F33" s="154">
        <v>0</v>
      </c>
      <c r="H33" s="114"/>
      <c r="I33" s="41"/>
      <c r="J33" s="41"/>
      <c r="K33" s="41"/>
      <c r="L33" s="48"/>
      <c r="M33" s="48"/>
      <c r="N33" s="48"/>
      <c r="O33" s="41"/>
    </row>
    <row r="34" spans="2:15" ht="13.5" thickBot="1">
      <c r="B34" s="76"/>
      <c r="C34" s="77"/>
      <c r="D34" s="77"/>
      <c r="E34" s="76" t="s">
        <v>30</v>
      </c>
      <c r="F34" s="78">
        <f>SUM(F24:F33)</f>
        <v>0.2604589551098407</v>
      </c>
      <c r="H34" s="116"/>
      <c r="I34" s="41"/>
      <c r="J34" s="41"/>
      <c r="K34" s="116"/>
      <c r="L34" s="45"/>
      <c r="M34" s="45"/>
      <c r="N34" s="45"/>
      <c r="O34" s="41"/>
    </row>
    <row r="35" spans="3:15" ht="13.5" thickBot="1">
      <c r="C35" s="1"/>
      <c r="D35" s="1"/>
      <c r="E35" s="1"/>
      <c r="F35" s="79" t="s">
        <v>14</v>
      </c>
      <c r="H35" s="114"/>
      <c r="I35" s="41"/>
      <c r="J35" s="41"/>
      <c r="K35" s="41"/>
      <c r="L35" s="25"/>
      <c r="M35" s="25"/>
      <c r="N35" s="25"/>
      <c r="O35" s="41"/>
    </row>
    <row r="36" spans="2:15" ht="13.5" thickBot="1">
      <c r="B36" s="92"/>
      <c r="C36" s="91" t="s">
        <v>22</v>
      </c>
      <c r="D36" s="91" t="s">
        <v>39</v>
      </c>
      <c r="E36" s="89" t="s">
        <v>20</v>
      </c>
      <c r="F36" s="64">
        <f>1/F34</f>
        <v>3.839376532775693</v>
      </c>
      <c r="H36" s="116"/>
      <c r="I36" s="25"/>
      <c r="J36" s="25"/>
      <c r="K36" s="25"/>
      <c r="L36" s="45"/>
      <c r="M36" s="25"/>
      <c r="N36" s="41"/>
      <c r="O36" s="41"/>
    </row>
    <row r="37" spans="2:15" ht="13.5" thickBot="1">
      <c r="B37" s="92" t="s">
        <v>26</v>
      </c>
      <c r="C37" s="93">
        <v>0.1</v>
      </c>
      <c r="D37" s="94">
        <f>C37*100/C39</f>
        <v>10</v>
      </c>
      <c r="E37" s="1"/>
      <c r="F37" s="65" t="s">
        <v>17</v>
      </c>
      <c r="H37" s="116"/>
      <c r="I37" s="25"/>
      <c r="J37" s="25"/>
      <c r="K37" s="41"/>
      <c r="L37" s="25"/>
      <c r="M37" s="25"/>
      <c r="N37" s="25"/>
      <c r="O37" s="41"/>
    </row>
    <row r="38" spans="2:15" ht="13.5" thickBot="1">
      <c r="B38" s="95" t="s">
        <v>35</v>
      </c>
      <c r="C38" s="241">
        <f>F36*C37</f>
        <v>0.38393765327756935</v>
      </c>
      <c r="D38" s="242"/>
      <c r="E38" s="1"/>
      <c r="F38" s="1"/>
      <c r="H38" s="116"/>
      <c r="I38" s="243"/>
      <c r="J38" s="243"/>
      <c r="K38" s="41"/>
      <c r="L38" s="41"/>
      <c r="M38" s="41"/>
      <c r="N38" s="41"/>
      <c r="O38" s="41"/>
    </row>
    <row r="39" spans="2:15" ht="13.5" thickBot="1">
      <c r="B39" s="84" t="s">
        <v>34</v>
      </c>
      <c r="C39" s="85">
        <f>C20+C37</f>
        <v>1</v>
      </c>
      <c r="D39" s="85" t="s">
        <v>22</v>
      </c>
      <c r="E39" s="24"/>
      <c r="F39" s="25"/>
      <c r="H39" s="116"/>
      <c r="I39" s="25"/>
      <c r="J39" s="25"/>
      <c r="K39" s="41"/>
      <c r="L39" s="25"/>
      <c r="M39" s="25"/>
      <c r="N39" s="25"/>
      <c r="O39" s="1"/>
    </row>
    <row r="40" spans="2:15" ht="13.5" thickBot="1">
      <c r="B40" s="86" t="s">
        <v>36</v>
      </c>
      <c r="C40" s="259">
        <f>C22+C38</f>
        <v>0.9409163216973095</v>
      </c>
      <c r="D40" s="260"/>
      <c r="E40" s="24"/>
      <c r="F40" s="25"/>
      <c r="H40" s="127"/>
      <c r="I40" s="243"/>
      <c r="J40" s="258"/>
      <c r="K40" s="41"/>
      <c r="L40" s="25"/>
      <c r="M40" s="25"/>
      <c r="N40" s="25"/>
      <c r="O40" s="1"/>
    </row>
    <row r="41" spans="2:15" ht="12.75">
      <c r="B41" s="244" t="s">
        <v>21</v>
      </c>
      <c r="C41" s="246" t="s">
        <v>48</v>
      </c>
      <c r="D41" s="247"/>
      <c r="E41" s="248"/>
      <c r="F41" s="60">
        <f>C40/C39</f>
        <v>0.9409163216973095</v>
      </c>
      <c r="H41" s="237"/>
      <c r="I41" s="243"/>
      <c r="J41" s="243"/>
      <c r="K41" s="258"/>
      <c r="L41" s="46"/>
      <c r="M41" s="46"/>
      <c r="N41" s="46"/>
      <c r="O41" s="111"/>
    </row>
    <row r="42" spans="2:15" ht="13.5" thickBot="1">
      <c r="B42" s="245"/>
      <c r="C42" s="249" t="s">
        <v>49</v>
      </c>
      <c r="D42" s="250"/>
      <c r="E42" s="251"/>
      <c r="F42" s="61" t="s">
        <v>23</v>
      </c>
      <c r="H42" s="240"/>
      <c r="I42" s="243"/>
      <c r="J42" s="243"/>
      <c r="K42" s="258"/>
      <c r="L42" s="25"/>
      <c r="M42" s="25"/>
      <c r="N42" s="25"/>
      <c r="O42" s="111"/>
    </row>
    <row r="43" spans="2:16" ht="13.5" thickBot="1">
      <c r="B43" s="76" t="s">
        <v>29</v>
      </c>
      <c r="C43" s="81"/>
      <c r="D43" s="81"/>
      <c r="E43" s="82"/>
      <c r="F43" s="83">
        <f>1/F41</f>
        <v>1.062793764907925</v>
      </c>
      <c r="H43" s="116"/>
      <c r="I43" s="124"/>
      <c r="J43" s="124"/>
      <c r="K43" s="128"/>
      <c r="L43" s="25"/>
      <c r="M43" s="25"/>
      <c r="N43" s="25"/>
      <c r="O43" s="1"/>
      <c r="P43" s="112"/>
    </row>
    <row r="44" spans="8:15" ht="12.75">
      <c r="H44" s="116"/>
      <c r="I44" s="41"/>
      <c r="J44" s="41"/>
      <c r="K44" s="41"/>
      <c r="L44" s="41"/>
      <c r="M44" s="41"/>
      <c r="N44" s="41"/>
      <c r="O44" s="1"/>
    </row>
    <row r="45" spans="8:12" ht="13.5" thickBot="1">
      <c r="H45" s="114"/>
      <c r="I45" s="114"/>
      <c r="J45" s="114"/>
      <c r="K45" s="114"/>
      <c r="L45" s="114"/>
    </row>
    <row r="46" spans="2:18" ht="13.5" customHeight="1" thickBot="1">
      <c r="B46" s="235" t="s">
        <v>16</v>
      </c>
      <c r="C46" s="236"/>
      <c r="D46" s="236"/>
      <c r="E46" s="236"/>
      <c r="F46" s="236"/>
      <c r="H46" s="237"/>
      <c r="I46" s="237"/>
      <c r="J46" s="237"/>
      <c r="K46" s="237"/>
      <c r="L46" s="237"/>
      <c r="N46" s="237"/>
      <c r="O46" s="237"/>
      <c r="P46" s="237"/>
      <c r="Q46" s="237"/>
      <c r="R46" s="237"/>
    </row>
    <row r="47" spans="1:18" s="69" customFormat="1" ht="48" thickBot="1">
      <c r="A47" s="2" t="s">
        <v>41</v>
      </c>
      <c r="B47" s="70" t="s">
        <v>1</v>
      </c>
      <c r="C47" s="80" t="s">
        <v>27</v>
      </c>
      <c r="D47" s="70" t="s">
        <v>2</v>
      </c>
      <c r="E47" s="75" t="s">
        <v>28</v>
      </c>
      <c r="F47" s="110" t="s">
        <v>52</v>
      </c>
      <c r="H47" s="118"/>
      <c r="I47" s="47"/>
      <c r="J47" s="118"/>
      <c r="K47" s="47"/>
      <c r="L47" s="118"/>
      <c r="N47" s="118"/>
      <c r="O47" s="47"/>
      <c r="P47" s="118"/>
      <c r="Q47" s="47"/>
      <c r="R47" s="118"/>
    </row>
    <row r="48" spans="1:18" ht="16.5" thickBot="1">
      <c r="A48" s="3">
        <v>1</v>
      </c>
      <c r="B48" s="4">
        <v>4</v>
      </c>
      <c r="C48" s="97">
        <f>F41</f>
        <v>0.9409163216973095</v>
      </c>
      <c r="D48" s="4">
        <v>0.25</v>
      </c>
      <c r="E48" s="97">
        <f>F43</f>
        <v>1.062793764907925</v>
      </c>
      <c r="F48" s="34" t="s">
        <v>53</v>
      </c>
      <c r="H48" s="119"/>
      <c r="I48" s="120"/>
      <c r="J48" s="119"/>
      <c r="K48" s="120"/>
      <c r="L48" s="121"/>
      <c r="N48" s="119"/>
      <c r="O48" s="119"/>
      <c r="P48" s="119"/>
      <c r="Q48" s="120"/>
      <c r="R48" s="121"/>
    </row>
    <row r="49" spans="1:18" ht="16.5" thickBot="1">
      <c r="A49" s="5">
        <v>2</v>
      </c>
      <c r="B49" s="6">
        <v>3</v>
      </c>
      <c r="C49" s="97">
        <f aca="true" t="shared" si="0" ref="C49:C54">C48</f>
        <v>0.9409163216973095</v>
      </c>
      <c r="D49" s="6">
        <v>0.33</v>
      </c>
      <c r="E49" s="97">
        <f aca="true" t="shared" si="1" ref="E49:E54">E48</f>
        <v>1.062793764907925</v>
      </c>
      <c r="F49" s="35" t="s">
        <v>53</v>
      </c>
      <c r="H49" s="119"/>
      <c r="I49" s="120"/>
      <c r="J49" s="119"/>
      <c r="K49" s="120"/>
      <c r="L49" s="121"/>
      <c r="N49" s="119"/>
      <c r="O49" s="119"/>
      <c r="P49" s="119"/>
      <c r="Q49" s="120"/>
      <c r="R49" s="121"/>
    </row>
    <row r="50" spans="1:18" ht="16.5" thickBot="1">
      <c r="A50" s="9">
        <v>3</v>
      </c>
      <c r="B50" s="10">
        <v>1.9</v>
      </c>
      <c r="C50" s="97">
        <f t="shared" si="0"/>
        <v>0.9409163216973095</v>
      </c>
      <c r="D50" s="10">
        <v>0.53</v>
      </c>
      <c r="E50" s="97">
        <f t="shared" si="1"/>
        <v>1.062793764907925</v>
      </c>
      <c r="F50" s="36" t="s">
        <v>53</v>
      </c>
      <c r="H50" s="119"/>
      <c r="I50" s="120"/>
      <c r="J50" s="119"/>
      <c r="K50" s="120"/>
      <c r="L50" s="121"/>
      <c r="N50" s="119"/>
      <c r="O50" s="119"/>
      <c r="P50" s="119"/>
      <c r="Q50" s="120"/>
      <c r="R50" s="121"/>
    </row>
    <row r="51" spans="1:18" ht="16.5" thickBot="1">
      <c r="A51" s="7">
        <v>4</v>
      </c>
      <c r="B51" s="8">
        <v>1.7</v>
      </c>
      <c r="C51" s="97">
        <f t="shared" si="0"/>
        <v>0.9409163216973095</v>
      </c>
      <c r="D51" s="8">
        <v>0.59</v>
      </c>
      <c r="E51" s="97">
        <f t="shared" si="1"/>
        <v>1.062793764907925</v>
      </c>
      <c r="F51" s="37" t="s">
        <v>53</v>
      </c>
      <c r="H51" s="119"/>
      <c r="I51" s="120"/>
      <c r="J51" s="119"/>
      <c r="K51" s="120"/>
      <c r="L51" s="121"/>
      <c r="N51" s="119"/>
      <c r="O51" s="119"/>
      <c r="P51" s="119"/>
      <c r="Q51" s="120"/>
      <c r="R51" s="121"/>
    </row>
    <row r="52" spans="1:18" ht="16.5" thickBot="1">
      <c r="A52" s="11">
        <v>5</v>
      </c>
      <c r="B52" s="12">
        <v>1.6</v>
      </c>
      <c r="C52" s="97">
        <f t="shared" si="0"/>
        <v>0.9409163216973095</v>
      </c>
      <c r="D52" s="12">
        <v>0.63</v>
      </c>
      <c r="E52" s="97">
        <f t="shared" si="1"/>
        <v>1.062793764907925</v>
      </c>
      <c r="F52" s="38" t="s">
        <v>53</v>
      </c>
      <c r="H52" s="119"/>
      <c r="I52" s="120"/>
      <c r="J52" s="119"/>
      <c r="K52" s="120"/>
      <c r="L52" s="121"/>
      <c r="N52" s="119"/>
      <c r="O52" s="119"/>
      <c r="P52" s="119"/>
      <c r="Q52" s="120"/>
      <c r="R52" s="121"/>
    </row>
    <row r="53" spans="1:18" ht="16.5" thickBot="1">
      <c r="A53" s="13">
        <v>6</v>
      </c>
      <c r="B53" s="14">
        <v>1.1</v>
      </c>
      <c r="C53" s="97">
        <f t="shared" si="0"/>
        <v>0.9409163216973095</v>
      </c>
      <c r="D53" s="14">
        <v>0.91</v>
      </c>
      <c r="E53" s="97">
        <f t="shared" si="1"/>
        <v>1.062793764907925</v>
      </c>
      <c r="F53" s="39" t="s">
        <v>53</v>
      </c>
      <c r="H53" s="119"/>
      <c r="I53" s="120"/>
      <c r="J53" s="119"/>
      <c r="K53" s="120"/>
      <c r="L53" s="121"/>
      <c r="N53" s="119"/>
      <c r="O53" s="119"/>
      <c r="P53" s="119"/>
      <c r="Q53" s="120"/>
      <c r="R53" s="121"/>
    </row>
    <row r="54" spans="1:18" ht="16.5" thickBot="1">
      <c r="A54" s="15">
        <v>7</v>
      </c>
      <c r="B54" s="16">
        <v>0.6</v>
      </c>
      <c r="C54" s="97">
        <f t="shared" si="0"/>
        <v>0.9409163216973095</v>
      </c>
      <c r="D54" s="16">
        <v>1.67</v>
      </c>
      <c r="E54" s="97">
        <f t="shared" si="1"/>
        <v>1.062793764907925</v>
      </c>
      <c r="F54" s="40" t="s">
        <v>53</v>
      </c>
      <c r="H54" s="119"/>
      <c r="I54" s="120"/>
      <c r="J54" s="119"/>
      <c r="K54" s="120"/>
      <c r="L54" s="121"/>
      <c r="N54" s="119"/>
      <c r="O54" s="119"/>
      <c r="P54" s="119"/>
      <c r="Q54" s="120"/>
      <c r="R54" s="121"/>
    </row>
    <row r="56" spans="2:6" ht="12.75">
      <c r="B56" s="107" t="s">
        <v>47</v>
      </c>
      <c r="C56" s="108"/>
      <c r="D56" s="108"/>
      <c r="E56" s="108"/>
      <c r="F56" s="109"/>
    </row>
    <row r="57" spans="2:3" ht="15.75">
      <c r="B57" s="100" t="s">
        <v>42</v>
      </c>
      <c r="C57" s="106">
        <v>0.04</v>
      </c>
    </row>
    <row r="58" spans="2:3" ht="15.75">
      <c r="B58" s="100" t="s">
        <v>43</v>
      </c>
      <c r="C58" s="101">
        <v>0.0085</v>
      </c>
    </row>
    <row r="59" spans="2:3" ht="15.75">
      <c r="B59" s="100" t="s">
        <v>44</v>
      </c>
      <c r="C59" s="101">
        <v>0.06</v>
      </c>
    </row>
    <row r="60" spans="2:3" ht="18">
      <c r="B60" s="98" t="s">
        <v>46</v>
      </c>
      <c r="C60" s="101">
        <v>58</v>
      </c>
    </row>
    <row r="61" ht="12.75">
      <c r="C61" s="69"/>
    </row>
    <row r="62" spans="2:3" ht="12.75">
      <c r="B62" s="99" t="s">
        <v>12</v>
      </c>
      <c r="C62" s="101">
        <v>0.12</v>
      </c>
    </row>
    <row r="63" spans="2:3" ht="12.75">
      <c r="B63" s="99" t="s">
        <v>13</v>
      </c>
      <c r="C63" s="101">
        <v>0.05</v>
      </c>
    </row>
    <row r="65" spans="2:3" ht="15.75">
      <c r="B65" s="141" t="s">
        <v>45</v>
      </c>
      <c r="C65" s="142">
        <f>((C62+C63)*(C57/(C57+C58)))+((C57/C60)*(C59/C58))</f>
        <v>0.1450743397252253</v>
      </c>
    </row>
    <row r="66" spans="2:3" ht="15.75">
      <c r="B66" s="102"/>
      <c r="C66" s="104"/>
    </row>
    <row r="67" spans="2:3" ht="15.75">
      <c r="B67" s="129"/>
      <c r="C67" s="130"/>
    </row>
    <row r="68" spans="2:8" ht="15.75">
      <c r="B68" s="136"/>
      <c r="C68" s="137"/>
      <c r="D68" s="131"/>
      <c r="E68" s="131"/>
      <c r="F68" s="131"/>
      <c r="G68" s="132"/>
      <c r="H68" s="131"/>
    </row>
    <row r="69" spans="2:8" ht="18">
      <c r="B69" s="136"/>
      <c r="C69" s="138"/>
      <c r="D69" s="133"/>
      <c r="E69" s="133"/>
      <c r="F69" s="131"/>
      <c r="G69" s="134"/>
      <c r="H69" s="131"/>
    </row>
    <row r="70" spans="2:8" ht="12.75">
      <c r="B70" s="114"/>
      <c r="C70" s="114"/>
      <c r="D70" s="131"/>
      <c r="E70" s="131"/>
      <c r="F70" s="131"/>
      <c r="G70" s="131"/>
      <c r="H70" s="131"/>
    </row>
    <row r="71" spans="2:8" ht="12.75">
      <c r="B71" s="116"/>
      <c r="C71" s="114"/>
      <c r="D71" s="131"/>
      <c r="E71" s="131"/>
      <c r="F71" s="131"/>
      <c r="G71" s="131"/>
      <c r="H71" s="131"/>
    </row>
    <row r="72" spans="2:8" ht="12.75">
      <c r="B72" s="139"/>
      <c r="C72" s="140"/>
      <c r="D72" s="131"/>
      <c r="E72" s="131"/>
      <c r="F72" s="131"/>
      <c r="G72" s="131"/>
      <c r="H72" s="131"/>
    </row>
    <row r="73" spans="2:8" ht="15.75">
      <c r="B73" s="136"/>
      <c r="C73" s="137"/>
      <c r="D73" s="133"/>
      <c r="E73" s="133"/>
      <c r="F73" s="131"/>
      <c r="G73" s="131"/>
      <c r="H73" s="131"/>
    </row>
    <row r="74" spans="2:8" ht="12.75">
      <c r="B74" s="114"/>
      <c r="C74" s="114"/>
      <c r="D74" s="131"/>
      <c r="E74" s="131"/>
      <c r="F74" s="131"/>
      <c r="G74" s="131"/>
      <c r="H74" s="131"/>
    </row>
    <row r="75" spans="2:8" ht="12.75">
      <c r="B75" s="135"/>
      <c r="C75" s="131"/>
      <c r="D75" s="131"/>
      <c r="E75" s="131"/>
      <c r="F75" s="131"/>
      <c r="G75" s="131"/>
      <c r="H75" s="131"/>
    </row>
    <row r="76" spans="2:8" ht="12.75">
      <c r="B76" s="103"/>
      <c r="C76" s="135"/>
      <c r="D76" s="135"/>
      <c r="E76" s="131"/>
      <c r="F76" s="131"/>
      <c r="G76" s="131"/>
      <c r="H76" s="131"/>
    </row>
    <row r="77" spans="2:8" ht="12.75">
      <c r="B77" s="103"/>
      <c r="C77" s="131"/>
      <c r="D77" s="135"/>
      <c r="E77" s="131"/>
      <c r="F77" s="131"/>
      <c r="G77" s="131"/>
      <c r="H77" s="131"/>
    </row>
    <row r="78" spans="2:8" ht="12.75">
      <c r="B78" s="103"/>
      <c r="C78" s="131"/>
      <c r="D78" s="135"/>
      <c r="E78" s="131"/>
      <c r="F78" s="131"/>
      <c r="G78" s="131"/>
      <c r="H78" s="131"/>
    </row>
    <row r="79" spans="2:8" ht="12.75">
      <c r="B79" s="131"/>
      <c r="C79" s="131"/>
      <c r="D79" s="131"/>
      <c r="E79" s="131"/>
      <c r="F79" s="131"/>
      <c r="G79" s="131"/>
      <c r="H79" s="131"/>
    </row>
  </sheetData>
  <sheetProtection/>
  <mergeCells count="19">
    <mergeCell ref="B3:F4"/>
    <mergeCell ref="H6:I6"/>
    <mergeCell ref="I40:J40"/>
    <mergeCell ref="C38:D38"/>
    <mergeCell ref="C40:D40"/>
    <mergeCell ref="N46:R46"/>
    <mergeCell ref="H3:L4"/>
    <mergeCell ref="I41:K41"/>
    <mergeCell ref="I42:K42"/>
    <mergeCell ref="I38:J38"/>
    <mergeCell ref="B46:F46"/>
    <mergeCell ref="H46:L46"/>
    <mergeCell ref="B6:C6"/>
    <mergeCell ref="H41:H42"/>
    <mergeCell ref="C22:D22"/>
    <mergeCell ref="I22:J22"/>
    <mergeCell ref="B41:B42"/>
    <mergeCell ref="C41:E41"/>
    <mergeCell ref="C42:E42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O26"/>
  <sheetViews>
    <sheetView tabSelected="1" zoomScalePageLayoutView="0" workbookViewId="0" topLeftCell="A7">
      <selection activeCell="E25" sqref="E25"/>
    </sheetView>
  </sheetViews>
  <sheetFormatPr defaultColWidth="11.421875" defaultRowHeight="12.75"/>
  <cols>
    <col min="1" max="1" width="5.7109375" style="0" customWidth="1"/>
    <col min="2" max="2" width="25.7109375" style="0" customWidth="1"/>
    <col min="3" max="5" width="10.7109375" style="0" customWidth="1"/>
    <col min="6" max="6" width="5.7109375" style="0" customWidth="1"/>
    <col min="7" max="7" width="25.7109375" style="0" customWidth="1"/>
    <col min="8" max="10" width="10.7109375" style="0" customWidth="1"/>
    <col min="11" max="11" width="5.7109375" style="0" customWidth="1"/>
    <col min="12" max="12" width="25.7109375" style="0" customWidth="1"/>
    <col min="13" max="15" width="10.7109375" style="0" customWidth="1"/>
    <col min="16" max="16" width="8.421875" style="0" customWidth="1"/>
  </cols>
  <sheetData>
    <row r="2" spans="2:15" ht="12.75">
      <c r="B2" s="271" t="s">
        <v>68</v>
      </c>
      <c r="C2" s="271"/>
      <c r="D2" s="271"/>
      <c r="E2" s="271"/>
      <c r="G2" s="270" t="s">
        <v>69</v>
      </c>
      <c r="H2" s="270"/>
      <c r="I2" s="270"/>
      <c r="J2" s="270"/>
      <c r="L2" s="269" t="s">
        <v>70</v>
      </c>
      <c r="M2" s="269"/>
      <c r="N2" s="269"/>
      <c r="O2" s="269"/>
    </row>
    <row r="3" spans="2:15" ht="12.75">
      <c r="B3" s="273" t="s">
        <v>102</v>
      </c>
      <c r="C3" s="273"/>
      <c r="D3" s="273"/>
      <c r="E3" s="273"/>
      <c r="G3" s="274" t="s">
        <v>101</v>
      </c>
      <c r="H3" s="274"/>
      <c r="I3" s="274"/>
      <c r="J3" s="274"/>
      <c r="L3" s="275" t="s">
        <v>84</v>
      </c>
      <c r="M3" s="275"/>
      <c r="N3" s="275"/>
      <c r="O3" s="275"/>
    </row>
    <row r="4" spans="2:15" ht="12.75">
      <c r="B4" s="273"/>
      <c r="C4" s="273"/>
      <c r="D4" s="273"/>
      <c r="E4" s="273"/>
      <c r="G4" s="274"/>
      <c r="H4" s="274"/>
      <c r="I4" s="274"/>
      <c r="J4" s="274"/>
      <c r="L4" s="275"/>
      <c r="M4" s="275"/>
      <c r="N4" s="275"/>
      <c r="O4" s="275"/>
    </row>
    <row r="5" spans="2:15" ht="12.75">
      <c r="B5" s="273"/>
      <c r="C5" s="273"/>
      <c r="D5" s="273"/>
      <c r="E5" s="273"/>
      <c r="G5" s="274"/>
      <c r="H5" s="274"/>
      <c r="I5" s="274"/>
      <c r="J5" s="274"/>
      <c r="L5" s="275"/>
      <c r="M5" s="275"/>
      <c r="N5" s="275"/>
      <c r="O5" s="275"/>
    </row>
    <row r="6" spans="2:15" ht="12.75">
      <c r="B6" s="273"/>
      <c r="C6" s="273"/>
      <c r="D6" s="273"/>
      <c r="E6" s="273"/>
      <c r="G6" s="274"/>
      <c r="H6" s="274"/>
      <c r="I6" s="274"/>
      <c r="J6" s="274"/>
      <c r="L6" s="275"/>
      <c r="M6" s="275"/>
      <c r="N6" s="275"/>
      <c r="O6" s="275"/>
    </row>
    <row r="7" spans="2:15" ht="12.75">
      <c r="B7" s="273"/>
      <c r="C7" s="273"/>
      <c r="D7" s="273"/>
      <c r="E7" s="273"/>
      <c r="G7" s="274"/>
      <c r="H7" s="274"/>
      <c r="I7" s="274"/>
      <c r="J7" s="274"/>
      <c r="L7" s="275"/>
      <c r="M7" s="275"/>
      <c r="N7" s="275"/>
      <c r="O7" s="275"/>
    </row>
    <row r="8" spans="3:5" ht="12.75">
      <c r="C8" s="1"/>
      <c r="D8" s="1"/>
      <c r="E8" s="1"/>
    </row>
    <row r="9" spans="2:15" s="32" customFormat="1" ht="25.5" customHeight="1">
      <c r="B9" s="208" t="s">
        <v>0</v>
      </c>
      <c r="C9" s="208" t="s">
        <v>72</v>
      </c>
      <c r="D9" s="208" t="s">
        <v>15</v>
      </c>
      <c r="E9" s="208" t="s">
        <v>67</v>
      </c>
      <c r="G9" s="210" t="s">
        <v>73</v>
      </c>
      <c r="H9" s="210" t="s">
        <v>72</v>
      </c>
      <c r="I9" s="210" t="s">
        <v>15</v>
      </c>
      <c r="J9" s="210" t="s">
        <v>67</v>
      </c>
      <c r="K9" s="47"/>
      <c r="L9" s="211" t="s">
        <v>74</v>
      </c>
      <c r="M9" s="211" t="s">
        <v>72</v>
      </c>
      <c r="N9" s="211" t="s">
        <v>15</v>
      </c>
      <c r="O9" s="211" t="s">
        <v>67</v>
      </c>
    </row>
    <row r="10" spans="2:15" ht="12.75">
      <c r="B10" s="207" t="s">
        <v>76</v>
      </c>
      <c r="C10" s="20">
        <v>0.02</v>
      </c>
      <c r="D10" s="20">
        <v>1.4</v>
      </c>
      <c r="E10" s="21">
        <f>C10/D10</f>
        <v>0.014285714285714287</v>
      </c>
      <c r="G10" s="207" t="s">
        <v>81</v>
      </c>
      <c r="H10" s="20">
        <v>0.0025</v>
      </c>
      <c r="I10" s="20">
        <v>1000</v>
      </c>
      <c r="J10" s="21">
        <f>H10/I10</f>
        <v>2.5E-06</v>
      </c>
      <c r="K10" s="48"/>
      <c r="L10" s="207" t="s">
        <v>81</v>
      </c>
      <c r="M10" s="20">
        <v>0.0025</v>
      </c>
      <c r="N10" s="20">
        <v>1000</v>
      </c>
      <c r="O10" s="21">
        <f>M10/N10</f>
        <v>2.5E-06</v>
      </c>
    </row>
    <row r="11" spans="2:15" ht="12.75">
      <c r="B11" s="158" t="s">
        <v>77</v>
      </c>
      <c r="C11" s="20">
        <v>0.25</v>
      </c>
      <c r="D11" s="20">
        <v>1.63</v>
      </c>
      <c r="E11" s="21">
        <f aca="true" t="shared" si="0" ref="E11:E16">C11/D11</f>
        <v>0.15337423312883436</v>
      </c>
      <c r="G11" s="158" t="s">
        <v>82</v>
      </c>
      <c r="H11" s="20">
        <v>0.15</v>
      </c>
      <c r="I11" s="20">
        <v>1.63</v>
      </c>
      <c r="J11" s="21">
        <f aca="true" t="shared" si="1" ref="J11:J16">H11/I11</f>
        <v>0.09202453987730061</v>
      </c>
      <c r="K11" s="48"/>
      <c r="L11" s="158" t="s">
        <v>82</v>
      </c>
      <c r="M11" s="20">
        <v>0.2</v>
      </c>
      <c r="N11" s="20">
        <v>1.63</v>
      </c>
      <c r="O11" s="21">
        <f aca="true" t="shared" si="2" ref="O11:O16">M11/N11</f>
        <v>0.1226993865030675</v>
      </c>
    </row>
    <row r="12" spans="2:15" ht="12.75">
      <c r="B12" s="158" t="s">
        <v>78</v>
      </c>
      <c r="C12" s="20">
        <v>0.01</v>
      </c>
      <c r="D12" s="20">
        <v>0.26</v>
      </c>
      <c r="E12" s="21">
        <f t="shared" si="0"/>
        <v>0.038461538461538464</v>
      </c>
      <c r="G12" s="158" t="s">
        <v>78</v>
      </c>
      <c r="H12" s="20">
        <v>0.01</v>
      </c>
      <c r="I12" s="20">
        <v>0.26</v>
      </c>
      <c r="J12" s="21">
        <f t="shared" si="1"/>
        <v>0.038461538461538464</v>
      </c>
      <c r="K12" s="48"/>
      <c r="L12" s="158" t="s">
        <v>83</v>
      </c>
      <c r="M12" s="20">
        <v>0.006</v>
      </c>
      <c r="N12" s="20">
        <v>0.095</v>
      </c>
      <c r="O12" s="21">
        <f t="shared" si="2"/>
        <v>0.06315789473684211</v>
      </c>
    </row>
    <row r="13" spans="2:15" ht="12.75">
      <c r="B13" s="19"/>
      <c r="C13" s="20"/>
      <c r="D13" s="20">
        <v>1</v>
      </c>
      <c r="E13" s="21">
        <f t="shared" si="0"/>
        <v>0</v>
      </c>
      <c r="G13" s="19"/>
      <c r="H13" s="62"/>
      <c r="I13" s="62">
        <v>1</v>
      </c>
      <c r="J13" s="21">
        <f t="shared" si="1"/>
        <v>0</v>
      </c>
      <c r="K13" s="48"/>
      <c r="L13" s="19"/>
      <c r="M13" s="20"/>
      <c r="N13" s="20">
        <v>1</v>
      </c>
      <c r="O13" s="21">
        <f t="shared" si="2"/>
        <v>0</v>
      </c>
    </row>
    <row r="14" spans="2:15" ht="12.75">
      <c r="B14" s="19"/>
      <c r="C14" s="20"/>
      <c r="D14" s="20">
        <v>1</v>
      </c>
      <c r="E14" s="21">
        <f t="shared" si="0"/>
        <v>0</v>
      </c>
      <c r="G14" s="19"/>
      <c r="H14" s="20"/>
      <c r="I14" s="20">
        <v>1</v>
      </c>
      <c r="J14" s="21">
        <f t="shared" si="1"/>
        <v>0</v>
      </c>
      <c r="K14" s="48"/>
      <c r="L14" s="19"/>
      <c r="M14" s="20"/>
      <c r="N14" s="20">
        <v>1</v>
      </c>
      <c r="O14" s="21">
        <f t="shared" si="2"/>
        <v>0</v>
      </c>
    </row>
    <row r="15" spans="2:15" ht="12.75">
      <c r="B15" s="19"/>
      <c r="C15" s="20"/>
      <c r="D15" s="20">
        <v>1</v>
      </c>
      <c r="E15" s="21">
        <f t="shared" si="0"/>
        <v>0</v>
      </c>
      <c r="G15" s="22"/>
      <c r="H15" s="20"/>
      <c r="I15" s="20">
        <v>1</v>
      </c>
      <c r="J15" s="21">
        <f t="shared" si="1"/>
        <v>0</v>
      </c>
      <c r="K15" s="48"/>
      <c r="L15" s="19"/>
      <c r="M15" s="20"/>
      <c r="N15" s="20">
        <v>1</v>
      </c>
      <c r="O15" s="21">
        <f t="shared" si="2"/>
        <v>0</v>
      </c>
    </row>
    <row r="16" spans="2:15" ht="12.75">
      <c r="B16" s="207" t="s">
        <v>79</v>
      </c>
      <c r="C16" s="177">
        <v>0.12</v>
      </c>
      <c r="D16" s="20">
        <v>0.0361</v>
      </c>
      <c r="E16" s="21">
        <f t="shared" si="0"/>
        <v>3.3240997229916895</v>
      </c>
      <c r="G16" s="207" t="s">
        <v>80</v>
      </c>
      <c r="H16" s="177">
        <v>0.04</v>
      </c>
      <c r="I16" s="20">
        <v>0.0384</v>
      </c>
      <c r="J16" s="21">
        <f t="shared" si="1"/>
        <v>1.0416666666666667</v>
      </c>
      <c r="K16" s="48"/>
      <c r="L16" s="207" t="s">
        <v>79</v>
      </c>
      <c r="M16" s="177">
        <v>0.1</v>
      </c>
      <c r="N16" s="20">
        <v>0.0361</v>
      </c>
      <c r="O16" s="21">
        <f t="shared" si="2"/>
        <v>2.770083102493075</v>
      </c>
    </row>
    <row r="17" spans="2:15" ht="12.75">
      <c r="B17" s="19" t="s">
        <v>32</v>
      </c>
      <c r="C17" s="20">
        <f>SUM(C10:C16)</f>
        <v>0.4</v>
      </c>
      <c r="D17" s="272"/>
      <c r="E17" s="272"/>
      <c r="G17" s="19" t="s">
        <v>32</v>
      </c>
      <c r="H17" s="20">
        <f>SUM(H10:H16)</f>
        <v>0.2025</v>
      </c>
      <c r="I17" s="272"/>
      <c r="J17" s="272"/>
      <c r="K17" s="48"/>
      <c r="L17" s="19" t="s">
        <v>32</v>
      </c>
      <c r="M17" s="20">
        <f>SUM(M10:M16)</f>
        <v>0.3085</v>
      </c>
      <c r="N17" s="272"/>
      <c r="O17" s="272"/>
    </row>
    <row r="18" spans="3:15" s="131" customFormat="1" ht="12.75">
      <c r="C18" s="31"/>
      <c r="D18" s="31"/>
      <c r="E18" s="31"/>
      <c r="H18" s="31"/>
      <c r="I18" s="31"/>
      <c r="J18" s="31"/>
      <c r="K18" s="48"/>
      <c r="M18" s="31"/>
      <c r="N18" s="31"/>
      <c r="O18" s="31"/>
    </row>
    <row r="19" spans="2:15" ht="12.75">
      <c r="B19" s="268" t="s">
        <v>12</v>
      </c>
      <c r="C19" s="268"/>
      <c r="D19" s="268"/>
      <c r="E19" s="21">
        <v>0.09</v>
      </c>
      <c r="G19" s="268" t="s">
        <v>12</v>
      </c>
      <c r="H19" s="268"/>
      <c r="I19" s="268"/>
      <c r="J19" s="21">
        <v>0.12</v>
      </c>
      <c r="K19" s="48"/>
      <c r="L19" s="268" t="s">
        <v>12</v>
      </c>
      <c r="M19" s="268"/>
      <c r="N19" s="268"/>
      <c r="O19" s="21">
        <v>0.17</v>
      </c>
    </row>
    <row r="20" spans="2:15" ht="12.75">
      <c r="B20" s="268" t="s">
        <v>13</v>
      </c>
      <c r="C20" s="268"/>
      <c r="D20" s="268"/>
      <c r="E20" s="21">
        <v>0.05</v>
      </c>
      <c r="G20" s="268" t="s">
        <v>13</v>
      </c>
      <c r="H20" s="268"/>
      <c r="I20" s="268"/>
      <c r="J20" s="21">
        <v>0.05</v>
      </c>
      <c r="K20" s="48"/>
      <c r="L20" s="268" t="s">
        <v>13</v>
      </c>
      <c r="M20" s="268"/>
      <c r="N20" s="268"/>
      <c r="O20" s="21">
        <v>0.05</v>
      </c>
    </row>
    <row r="21" spans="2:15" s="197" customFormat="1" ht="15.75">
      <c r="B21" s="263" t="s">
        <v>75</v>
      </c>
      <c r="C21" s="264"/>
      <c r="D21" s="265"/>
      <c r="E21" s="204">
        <f>SUM(E10:E20)</f>
        <v>3.670221208867776</v>
      </c>
      <c r="G21" s="263" t="s">
        <v>75</v>
      </c>
      <c r="H21" s="264"/>
      <c r="I21" s="265"/>
      <c r="J21" s="204">
        <f>SUM(J10:J20)</f>
        <v>1.3421552450055059</v>
      </c>
      <c r="K21" s="198"/>
      <c r="L21" s="263" t="s">
        <v>75</v>
      </c>
      <c r="M21" s="264"/>
      <c r="N21" s="265"/>
      <c r="O21" s="204">
        <f>SUM(O10:O20)</f>
        <v>3.175942883732984</v>
      </c>
    </row>
    <row r="22" spans="2:15" s="201" customFormat="1" ht="15.75">
      <c r="B22" s="199"/>
      <c r="C22" s="200"/>
      <c r="E22" s="202"/>
      <c r="G22" s="199"/>
      <c r="H22" s="200"/>
      <c r="J22" s="202"/>
      <c r="K22" s="120"/>
      <c r="L22" s="199"/>
      <c r="M22" s="200"/>
      <c r="O22" s="202"/>
    </row>
    <row r="23" spans="2:15" s="197" customFormat="1" ht="15.75">
      <c r="B23" s="266" t="s">
        <v>71</v>
      </c>
      <c r="C23" s="266"/>
      <c r="D23" s="266"/>
      <c r="E23" s="205">
        <f>1/E21</f>
        <v>0.27246314134522953</v>
      </c>
      <c r="G23" s="266" t="s">
        <v>71</v>
      </c>
      <c r="H23" s="266"/>
      <c r="I23" s="266"/>
      <c r="J23" s="205">
        <f>1/J21</f>
        <v>0.7450702917723185</v>
      </c>
      <c r="K23" s="202"/>
      <c r="L23" s="266" t="s">
        <v>71</v>
      </c>
      <c r="M23" s="266"/>
      <c r="N23" s="266"/>
      <c r="O23" s="205">
        <f>1/O21</f>
        <v>0.3148671234366174</v>
      </c>
    </row>
    <row r="24" spans="2:15" s="203" customFormat="1" ht="15.75">
      <c r="B24" s="199"/>
      <c r="C24" s="200"/>
      <c r="D24" s="201"/>
      <c r="E24" s="202"/>
      <c r="G24" s="199"/>
      <c r="H24" s="200"/>
      <c r="I24" s="201"/>
      <c r="J24" s="202"/>
      <c r="K24" s="202"/>
      <c r="L24" s="199"/>
      <c r="M24" s="200"/>
      <c r="N24" s="201"/>
      <c r="O24" s="202"/>
    </row>
    <row r="25" spans="2:15" s="197" customFormat="1" ht="15.75">
      <c r="B25" s="267" t="s">
        <v>25</v>
      </c>
      <c r="C25" s="267"/>
      <c r="D25" s="267"/>
      <c r="E25" s="206">
        <f>E16*100</f>
        <v>332.40997229916894</v>
      </c>
      <c r="G25" s="267" t="s">
        <v>25</v>
      </c>
      <c r="H25" s="267"/>
      <c r="I25" s="267"/>
      <c r="J25" s="206">
        <f>J16*100</f>
        <v>104.16666666666667</v>
      </c>
      <c r="K25" s="202"/>
      <c r="L25" s="267" t="s">
        <v>25</v>
      </c>
      <c r="M25" s="267"/>
      <c r="N25" s="267"/>
      <c r="O25" s="206">
        <f>O16*100</f>
        <v>277.0083102493075</v>
      </c>
    </row>
    <row r="26" spans="11:12" ht="12.75">
      <c r="K26" s="25"/>
      <c r="L26" s="25"/>
    </row>
  </sheetData>
  <sheetProtection/>
  <mergeCells count="24">
    <mergeCell ref="B19:D19"/>
    <mergeCell ref="B3:E7"/>
    <mergeCell ref="G3:J7"/>
    <mergeCell ref="L3:O7"/>
    <mergeCell ref="L2:O2"/>
    <mergeCell ref="G2:J2"/>
    <mergeCell ref="B2:E2"/>
    <mergeCell ref="N17:O17"/>
    <mergeCell ref="I17:J17"/>
    <mergeCell ref="D17:E17"/>
    <mergeCell ref="B20:D20"/>
    <mergeCell ref="B21:D21"/>
    <mergeCell ref="B23:D23"/>
    <mergeCell ref="B25:D25"/>
    <mergeCell ref="G23:I23"/>
    <mergeCell ref="G21:I21"/>
    <mergeCell ref="G25:I25"/>
    <mergeCell ref="L21:N21"/>
    <mergeCell ref="L23:N23"/>
    <mergeCell ref="L25:N25"/>
    <mergeCell ref="G19:I19"/>
    <mergeCell ref="G20:I20"/>
    <mergeCell ref="L19:N19"/>
    <mergeCell ref="L20:N20"/>
  </mergeCells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G104"/>
  <sheetViews>
    <sheetView zoomScalePageLayoutView="0" workbookViewId="0" topLeftCell="A1">
      <selection activeCell="B2" sqref="B2:D2"/>
    </sheetView>
  </sheetViews>
  <sheetFormatPr defaultColWidth="11.421875" defaultRowHeight="12.75"/>
  <cols>
    <col min="1" max="1" width="5.7109375" style="0" customWidth="1"/>
    <col min="2" max="2" width="2.7109375" style="0" customWidth="1"/>
    <col min="3" max="3" width="25.7109375" style="0" customWidth="1"/>
    <col min="4" max="6" width="10.7109375" style="0" customWidth="1"/>
    <col min="7" max="7" width="3.7109375" style="0" customWidth="1"/>
  </cols>
  <sheetData>
    <row r="2" spans="2:6" ht="12.75">
      <c r="B2" s="278" t="s">
        <v>3</v>
      </c>
      <c r="C2" s="278"/>
      <c r="D2" s="278"/>
      <c r="E2" s="279" t="s">
        <v>103</v>
      </c>
      <c r="F2" s="280"/>
    </row>
    <row r="3" spans="2:6" ht="12.75" customHeight="1">
      <c r="B3" s="287" t="s">
        <v>105</v>
      </c>
      <c r="C3" s="287"/>
      <c r="D3" s="287"/>
      <c r="E3" s="287"/>
      <c r="F3" s="287"/>
    </row>
    <row r="4" spans="2:6" ht="12.75">
      <c r="B4" s="287"/>
      <c r="C4" s="287"/>
      <c r="D4" s="287"/>
      <c r="E4" s="287"/>
      <c r="F4" s="287"/>
    </row>
    <row r="5" spans="2:6" ht="12.75">
      <c r="B5" s="287"/>
      <c r="C5" s="287"/>
      <c r="D5" s="287"/>
      <c r="E5" s="287"/>
      <c r="F5" s="287"/>
    </row>
    <row r="6" spans="2:6" ht="12.75">
      <c r="B6" s="287"/>
      <c r="C6" s="287"/>
      <c r="D6" s="287"/>
      <c r="E6" s="287"/>
      <c r="F6" s="287"/>
    </row>
    <row r="7" spans="2:6" ht="12.75">
      <c r="B7" s="287"/>
      <c r="C7" s="287"/>
      <c r="D7" s="287"/>
      <c r="E7" s="287"/>
      <c r="F7" s="287"/>
    </row>
    <row r="8" spans="2:6" ht="12.75">
      <c r="B8" s="287"/>
      <c r="C8" s="287"/>
      <c r="D8" s="287"/>
      <c r="E8" s="287"/>
      <c r="F8" s="287"/>
    </row>
    <row r="9" spans="2:6" ht="12.75">
      <c r="B9" s="287"/>
      <c r="C9" s="287"/>
      <c r="D9" s="287"/>
      <c r="E9" s="287"/>
      <c r="F9" s="287"/>
    </row>
    <row r="10" spans="4:6" ht="12.75">
      <c r="D10" s="1"/>
      <c r="E10" s="1"/>
      <c r="F10" s="1"/>
    </row>
    <row r="11" spans="2:6" ht="12.75" customHeight="1">
      <c r="B11" s="286" t="s">
        <v>100</v>
      </c>
      <c r="C11" s="286"/>
      <c r="D11" s="209" t="s">
        <v>72</v>
      </c>
      <c r="E11" s="209" t="s">
        <v>15</v>
      </c>
      <c r="F11" s="209" t="s">
        <v>67</v>
      </c>
    </row>
    <row r="12" spans="2:6" ht="12.75" customHeight="1">
      <c r="B12" s="285" t="s">
        <v>87</v>
      </c>
      <c r="C12" s="214" t="s">
        <v>104</v>
      </c>
      <c r="D12" s="20">
        <v>0.008</v>
      </c>
      <c r="E12" s="20">
        <v>0.23</v>
      </c>
      <c r="F12" s="21">
        <f aca="true" t="shared" si="0" ref="F12:F17">D12/E12</f>
        <v>0.034782608695652174</v>
      </c>
    </row>
    <row r="13" spans="2:6" ht="12.75">
      <c r="B13" s="285"/>
      <c r="C13" s="214" t="s">
        <v>80</v>
      </c>
      <c r="D13" s="177">
        <v>0.05</v>
      </c>
      <c r="E13" s="20">
        <v>0.0384</v>
      </c>
      <c r="F13" s="21">
        <f t="shared" si="0"/>
        <v>1.3020833333333335</v>
      </c>
    </row>
    <row r="14" spans="2:6" ht="12.75">
      <c r="B14" s="285"/>
      <c r="C14" s="214" t="s">
        <v>40</v>
      </c>
      <c r="D14" s="20">
        <v>0.0111</v>
      </c>
      <c r="E14" s="20">
        <v>0.12</v>
      </c>
      <c r="F14" s="21">
        <f t="shared" si="0"/>
        <v>0.09250000000000001</v>
      </c>
    </row>
    <row r="15" spans="2:6" ht="12.75">
      <c r="B15" s="285"/>
      <c r="C15" s="215" t="s">
        <v>95</v>
      </c>
      <c r="D15" s="20">
        <v>0.075</v>
      </c>
      <c r="E15" s="20">
        <v>0.104</v>
      </c>
      <c r="F15" s="21">
        <f t="shared" si="0"/>
        <v>0.7211538461538461</v>
      </c>
    </row>
    <row r="16" spans="2:6" ht="12.75">
      <c r="B16" s="285"/>
      <c r="C16" s="223" t="s">
        <v>78</v>
      </c>
      <c r="D16" s="101">
        <v>0.01</v>
      </c>
      <c r="E16" s="62">
        <v>0.26</v>
      </c>
      <c r="F16" s="21">
        <f t="shared" si="0"/>
        <v>0.038461538461538464</v>
      </c>
    </row>
    <row r="17" spans="2:6" ht="12.75">
      <c r="B17" s="285"/>
      <c r="D17" s="19"/>
      <c r="E17" s="62">
        <v>1</v>
      </c>
      <c r="F17" s="21">
        <f t="shared" si="0"/>
        <v>0</v>
      </c>
    </row>
    <row r="18" spans="2:6" ht="12.75">
      <c r="B18" s="285"/>
      <c r="C18" s="216" t="s">
        <v>32</v>
      </c>
      <c r="D18" s="20">
        <f>SUM(D12:D16)</f>
        <v>0.15410000000000001</v>
      </c>
      <c r="E18" s="272"/>
      <c r="F18" s="272"/>
    </row>
    <row r="19" spans="2:6" ht="12.75">
      <c r="B19" s="285"/>
      <c r="C19" s="131"/>
      <c r="D19" s="31"/>
      <c r="E19" s="31"/>
      <c r="F19" s="31"/>
    </row>
    <row r="20" spans="2:6" ht="12.75">
      <c r="B20" s="285"/>
      <c r="C20" s="281" t="s">
        <v>12</v>
      </c>
      <c r="D20" s="268"/>
      <c r="E20" s="268"/>
      <c r="F20" s="21">
        <v>0.12</v>
      </c>
    </row>
    <row r="21" spans="2:6" ht="12.75">
      <c r="B21" s="285"/>
      <c r="C21" s="281" t="s">
        <v>13</v>
      </c>
      <c r="D21" s="268"/>
      <c r="E21" s="268"/>
      <c r="F21" s="21">
        <v>0.05</v>
      </c>
    </row>
    <row r="22" spans="2:6" ht="15.75">
      <c r="B22" s="285"/>
      <c r="C22" s="264" t="s">
        <v>90</v>
      </c>
      <c r="D22" s="264"/>
      <c r="E22" s="265"/>
      <c r="F22" s="204">
        <f>SUM(F12:F21)</f>
        <v>2.35898132664437</v>
      </c>
    </row>
    <row r="23" spans="2:6" ht="15.75">
      <c r="B23" s="285"/>
      <c r="C23" s="282" t="s">
        <v>71</v>
      </c>
      <c r="D23" s="266"/>
      <c r="E23" s="266"/>
      <c r="F23" s="205">
        <f>1/F22</f>
        <v>0.4239117913758525</v>
      </c>
    </row>
    <row r="24" spans="2:6" ht="15.75">
      <c r="B24" s="285"/>
      <c r="C24" s="283" t="s">
        <v>86</v>
      </c>
      <c r="D24" s="284"/>
      <c r="E24" s="284"/>
      <c r="F24" s="213">
        <v>0.332</v>
      </c>
    </row>
    <row r="25" spans="2:6" ht="15.75">
      <c r="B25" s="285"/>
      <c r="C25" s="276" t="s">
        <v>85</v>
      </c>
      <c r="D25" s="277"/>
      <c r="E25" s="277"/>
      <c r="F25" s="212">
        <f>F23*F24</f>
        <v>0.14073871473678304</v>
      </c>
    </row>
    <row r="27" spans="2:6" ht="12.75" customHeight="1">
      <c r="B27" s="285" t="s">
        <v>88</v>
      </c>
      <c r="C27" s="214" t="s">
        <v>104</v>
      </c>
      <c r="D27" s="20">
        <v>0.008</v>
      </c>
      <c r="E27" s="20">
        <v>0.23</v>
      </c>
      <c r="F27" s="21">
        <f aca="true" t="shared" si="1" ref="F27:F32">D27/E27</f>
        <v>0.034782608695652174</v>
      </c>
    </row>
    <row r="28" spans="2:6" ht="12.75">
      <c r="B28" s="285"/>
      <c r="C28" s="214" t="s">
        <v>80</v>
      </c>
      <c r="D28" s="177">
        <v>0.05</v>
      </c>
      <c r="E28" s="20">
        <v>0.0384</v>
      </c>
      <c r="F28" s="21">
        <f t="shared" si="1"/>
        <v>1.3020833333333335</v>
      </c>
    </row>
    <row r="29" spans="2:6" ht="12.75">
      <c r="B29" s="285"/>
      <c r="C29" s="214" t="s">
        <v>40</v>
      </c>
      <c r="D29" s="20">
        <v>0.0111</v>
      </c>
      <c r="E29" s="20">
        <v>0.12</v>
      </c>
      <c r="F29" s="21">
        <f t="shared" si="1"/>
        <v>0.09250000000000001</v>
      </c>
    </row>
    <row r="30" spans="2:6" ht="12.75">
      <c r="B30" s="285"/>
      <c r="C30" s="214" t="s">
        <v>89</v>
      </c>
      <c r="D30" s="177">
        <v>0.075</v>
      </c>
      <c r="E30" s="20">
        <v>0.042</v>
      </c>
      <c r="F30" s="21">
        <f t="shared" si="1"/>
        <v>1.7857142857142856</v>
      </c>
    </row>
    <row r="31" spans="2:7" ht="12.75">
      <c r="B31" s="285"/>
      <c r="C31" s="223" t="s">
        <v>78</v>
      </c>
      <c r="D31" s="101">
        <v>0.01</v>
      </c>
      <c r="E31" s="62">
        <v>0.26</v>
      </c>
      <c r="F31" s="21">
        <f t="shared" si="1"/>
        <v>0.038461538461538464</v>
      </c>
      <c r="G31" s="114"/>
    </row>
    <row r="32" spans="2:7" s="32" customFormat="1" ht="12.75" customHeight="1">
      <c r="B32" s="285"/>
      <c r="E32" s="32">
        <v>1</v>
      </c>
      <c r="F32" s="21">
        <f t="shared" si="1"/>
        <v>0</v>
      </c>
      <c r="G32" s="47"/>
    </row>
    <row r="33" spans="2:7" ht="12.75">
      <c r="B33" s="285"/>
      <c r="C33" s="216" t="s">
        <v>32</v>
      </c>
      <c r="D33" s="20">
        <f>SUM(D27:D31)</f>
        <v>0.15410000000000001</v>
      </c>
      <c r="E33" s="272"/>
      <c r="F33" s="272"/>
      <c r="G33" s="48"/>
    </row>
    <row r="34" spans="2:7" ht="12.75">
      <c r="B34" s="285"/>
      <c r="C34" s="131"/>
      <c r="D34" s="31"/>
      <c r="E34" s="31"/>
      <c r="F34" s="31"/>
      <c r="G34" s="48"/>
    </row>
    <row r="35" spans="2:7" ht="12.75">
      <c r="B35" s="285"/>
      <c r="C35" s="281" t="s">
        <v>12</v>
      </c>
      <c r="D35" s="268"/>
      <c r="E35" s="268"/>
      <c r="F35" s="21">
        <f>F20</f>
        <v>0.12</v>
      </c>
      <c r="G35" s="48"/>
    </row>
    <row r="36" spans="2:7" ht="12.75">
      <c r="B36" s="285"/>
      <c r="C36" s="281" t="s">
        <v>13</v>
      </c>
      <c r="D36" s="268"/>
      <c r="E36" s="268"/>
      <c r="F36" s="21">
        <f>F21</f>
        <v>0.05</v>
      </c>
      <c r="G36" s="48"/>
    </row>
    <row r="37" spans="2:7" ht="15.75">
      <c r="B37" s="285"/>
      <c r="C37" s="264" t="s">
        <v>91</v>
      </c>
      <c r="D37" s="264"/>
      <c r="E37" s="265"/>
      <c r="F37" s="204">
        <f>SUM(F27:F36)</f>
        <v>3.4235417662048095</v>
      </c>
      <c r="G37" s="48"/>
    </row>
    <row r="38" spans="2:7" ht="15.75">
      <c r="B38" s="285"/>
      <c r="C38" s="282" t="s">
        <v>71</v>
      </c>
      <c r="D38" s="266"/>
      <c r="E38" s="266"/>
      <c r="F38" s="205">
        <f>1/F37</f>
        <v>0.2920951658517538</v>
      </c>
      <c r="G38" s="48"/>
    </row>
    <row r="39" spans="2:7" ht="15.75">
      <c r="B39" s="285"/>
      <c r="C39" s="283" t="s">
        <v>86</v>
      </c>
      <c r="D39" s="284"/>
      <c r="E39" s="284"/>
      <c r="F39" s="213">
        <v>2.244</v>
      </c>
      <c r="G39" s="48"/>
    </row>
    <row r="40" spans="2:7" ht="15.75">
      <c r="B40" s="285"/>
      <c r="C40" s="276" t="s">
        <v>85</v>
      </c>
      <c r="D40" s="277"/>
      <c r="E40" s="277"/>
      <c r="F40" s="212">
        <f>F38*F39</f>
        <v>0.6554615521713356</v>
      </c>
      <c r="G40" s="48"/>
    </row>
    <row r="41" spans="3:7" ht="12.75">
      <c r="C41" s="114"/>
      <c r="D41" s="41"/>
      <c r="E41" s="41"/>
      <c r="F41" s="41"/>
      <c r="G41" s="48"/>
    </row>
    <row r="42" spans="2:6" ht="12.75" customHeight="1">
      <c r="B42" s="285" t="s">
        <v>96</v>
      </c>
      <c r="C42" s="214" t="s">
        <v>104</v>
      </c>
      <c r="D42" s="20">
        <v>0.008</v>
      </c>
      <c r="E42" s="20">
        <v>0.23</v>
      </c>
      <c r="F42" s="21">
        <f aca="true" t="shared" si="2" ref="F42:F47">D42/E42</f>
        <v>0.034782608695652174</v>
      </c>
    </row>
    <row r="43" spans="2:6" ht="12.75">
      <c r="B43" s="285"/>
      <c r="C43" s="215" t="s">
        <v>95</v>
      </c>
      <c r="D43" s="20">
        <v>0.05</v>
      </c>
      <c r="E43" s="20">
        <v>0.104</v>
      </c>
      <c r="F43" s="21">
        <f t="shared" si="2"/>
        <v>0.48076923076923084</v>
      </c>
    </row>
    <row r="44" spans="2:6" ht="12.75">
      <c r="B44" s="285"/>
      <c r="C44" s="214" t="s">
        <v>40</v>
      </c>
      <c r="D44" s="20">
        <v>0.0111</v>
      </c>
      <c r="E44" s="20">
        <v>0.12</v>
      </c>
      <c r="F44" s="21">
        <f t="shared" si="2"/>
        <v>0.09250000000000001</v>
      </c>
    </row>
    <row r="45" spans="2:6" ht="12.75">
      <c r="B45" s="285"/>
      <c r="C45" s="215" t="s">
        <v>95</v>
      </c>
      <c r="D45" s="20">
        <v>0.075</v>
      </c>
      <c r="E45" s="20">
        <v>0.104</v>
      </c>
      <c r="F45" s="21">
        <f t="shared" si="2"/>
        <v>0.7211538461538461</v>
      </c>
    </row>
    <row r="46" spans="2:7" ht="12.75">
      <c r="B46" s="285"/>
      <c r="C46" s="223" t="s">
        <v>78</v>
      </c>
      <c r="D46" s="101">
        <v>0.01</v>
      </c>
      <c r="E46" s="62">
        <v>0.26</v>
      </c>
      <c r="F46" s="21">
        <f t="shared" si="2"/>
        <v>0.038461538461538464</v>
      </c>
      <c r="G46" s="114"/>
    </row>
    <row r="47" spans="2:7" ht="12.75">
      <c r="B47" s="285"/>
      <c r="C47" s="214"/>
      <c r="D47" s="222"/>
      <c r="E47" s="20">
        <v>1</v>
      </c>
      <c r="F47" s="21">
        <f t="shared" si="2"/>
        <v>0</v>
      </c>
      <c r="G47" s="47"/>
    </row>
    <row r="48" spans="2:7" ht="12.75">
      <c r="B48" s="285"/>
      <c r="C48" s="216" t="s">
        <v>32</v>
      </c>
      <c r="D48" s="20">
        <f>SUM(D42:D47)</f>
        <v>0.15410000000000001</v>
      </c>
      <c r="E48" s="272"/>
      <c r="F48" s="272"/>
      <c r="G48" s="48"/>
    </row>
    <row r="49" spans="2:7" ht="12.75">
      <c r="B49" s="285"/>
      <c r="C49" s="131"/>
      <c r="D49" s="31"/>
      <c r="E49" s="31"/>
      <c r="F49" s="31"/>
      <c r="G49" s="48"/>
    </row>
    <row r="50" spans="2:7" ht="12.75">
      <c r="B50" s="285"/>
      <c r="C50" s="281" t="s">
        <v>12</v>
      </c>
      <c r="D50" s="268"/>
      <c r="E50" s="268"/>
      <c r="F50" s="21">
        <f>F20</f>
        <v>0.12</v>
      </c>
      <c r="G50" s="48"/>
    </row>
    <row r="51" spans="2:7" ht="12.75">
      <c r="B51" s="285"/>
      <c r="C51" s="281" t="s">
        <v>13</v>
      </c>
      <c r="D51" s="268"/>
      <c r="E51" s="268"/>
      <c r="F51" s="21">
        <f>F21</f>
        <v>0.05</v>
      </c>
      <c r="G51" s="48"/>
    </row>
    <row r="52" spans="2:7" ht="15.75">
      <c r="B52" s="285"/>
      <c r="C52" s="264" t="s">
        <v>99</v>
      </c>
      <c r="D52" s="264"/>
      <c r="E52" s="265"/>
      <c r="F52" s="204">
        <f>SUM(F42:F51)</f>
        <v>1.5376672240802678</v>
      </c>
      <c r="G52" s="48"/>
    </row>
    <row r="53" spans="2:7" ht="15.75">
      <c r="B53" s="285"/>
      <c r="C53" s="282" t="s">
        <v>71</v>
      </c>
      <c r="D53" s="266"/>
      <c r="E53" s="266"/>
      <c r="F53" s="205">
        <f>1/F52</f>
        <v>0.6503357711862102</v>
      </c>
      <c r="G53" s="48"/>
    </row>
    <row r="54" spans="2:7" ht="15.75">
      <c r="B54" s="285"/>
      <c r="C54" s="283" t="s">
        <v>86</v>
      </c>
      <c r="D54" s="284"/>
      <c r="E54" s="284"/>
      <c r="F54" s="213">
        <v>0.01</v>
      </c>
      <c r="G54" s="48"/>
    </row>
    <row r="55" spans="2:7" ht="15.75">
      <c r="B55" s="285"/>
      <c r="C55" s="276" t="s">
        <v>85</v>
      </c>
      <c r="D55" s="277"/>
      <c r="E55" s="277"/>
      <c r="F55" s="212">
        <f>F53*F54</f>
        <v>0.006503357711862103</v>
      </c>
      <c r="G55" s="48"/>
    </row>
    <row r="56" spans="3:7" ht="12.75">
      <c r="C56" s="114"/>
      <c r="D56" s="115"/>
      <c r="E56" s="25"/>
      <c r="F56" s="41"/>
      <c r="G56" s="48"/>
    </row>
    <row r="57" spans="2:6" ht="12.75" customHeight="1">
      <c r="B57" s="285" t="s">
        <v>97</v>
      </c>
      <c r="C57" s="214" t="s">
        <v>104</v>
      </c>
      <c r="D57" s="20">
        <v>0.008</v>
      </c>
      <c r="E57" s="20">
        <v>0.23</v>
      </c>
      <c r="F57" s="21">
        <f aca="true" t="shared" si="3" ref="F57:F62">D57/E57</f>
        <v>0.034782608695652174</v>
      </c>
    </row>
    <row r="58" spans="2:6" ht="12.75">
      <c r="B58" s="285"/>
      <c r="C58" s="215" t="s">
        <v>95</v>
      </c>
      <c r="D58" s="20">
        <v>0.05</v>
      </c>
      <c r="E58" s="20">
        <v>0.104</v>
      </c>
      <c r="F58" s="21">
        <f t="shared" si="3"/>
        <v>0.48076923076923084</v>
      </c>
    </row>
    <row r="59" spans="2:6" ht="12.75">
      <c r="B59" s="285"/>
      <c r="C59" s="214" t="s">
        <v>40</v>
      </c>
      <c r="D59" s="20">
        <v>0.0111</v>
      </c>
      <c r="E59" s="20">
        <v>0.12</v>
      </c>
      <c r="F59" s="21">
        <f t="shared" si="3"/>
        <v>0.09250000000000001</v>
      </c>
    </row>
    <row r="60" spans="2:6" ht="12.75">
      <c r="B60" s="285"/>
      <c r="C60" s="214" t="s">
        <v>89</v>
      </c>
      <c r="D60" s="177">
        <v>0.075</v>
      </c>
      <c r="E60" s="20">
        <v>0.042</v>
      </c>
      <c r="F60" s="21">
        <f t="shared" si="3"/>
        <v>1.7857142857142856</v>
      </c>
    </row>
    <row r="61" spans="2:7" ht="12.75">
      <c r="B61" s="285"/>
      <c r="C61" s="223" t="s">
        <v>78</v>
      </c>
      <c r="D61" s="101">
        <v>0.01</v>
      </c>
      <c r="E61" s="62">
        <v>0.26</v>
      </c>
      <c r="F61" s="21">
        <f t="shared" si="3"/>
        <v>0.038461538461538464</v>
      </c>
      <c r="G61" s="114"/>
    </row>
    <row r="62" spans="2:7" ht="12.75">
      <c r="B62" s="285"/>
      <c r="C62" s="214"/>
      <c r="D62" s="222"/>
      <c r="E62" s="20">
        <v>1</v>
      </c>
      <c r="F62" s="21">
        <f t="shared" si="3"/>
        <v>0</v>
      </c>
      <c r="G62" s="47"/>
    </row>
    <row r="63" spans="2:7" ht="12.75">
      <c r="B63" s="285"/>
      <c r="C63" s="216" t="s">
        <v>32</v>
      </c>
      <c r="D63" s="20">
        <f>SUM(D57:D62)</f>
        <v>0.15410000000000001</v>
      </c>
      <c r="E63" s="272"/>
      <c r="F63" s="272"/>
      <c r="G63" s="48"/>
    </row>
    <row r="64" spans="2:7" ht="12.75">
      <c r="B64" s="285"/>
      <c r="C64" s="131"/>
      <c r="D64" s="31"/>
      <c r="E64" s="31"/>
      <c r="F64" s="31"/>
      <c r="G64" s="48"/>
    </row>
    <row r="65" spans="2:7" ht="12.75">
      <c r="B65" s="285"/>
      <c r="C65" s="281" t="s">
        <v>12</v>
      </c>
      <c r="D65" s="268"/>
      <c r="E65" s="268"/>
      <c r="F65" s="21">
        <f>F20</f>
        <v>0.12</v>
      </c>
      <c r="G65" s="48"/>
    </row>
    <row r="66" spans="2:7" ht="12.75">
      <c r="B66" s="285"/>
      <c r="C66" s="281" t="s">
        <v>13</v>
      </c>
      <c r="D66" s="268"/>
      <c r="E66" s="268"/>
      <c r="F66" s="21">
        <f>F21</f>
        <v>0.05</v>
      </c>
      <c r="G66" s="48"/>
    </row>
    <row r="67" spans="2:7" ht="12.75" customHeight="1">
      <c r="B67" s="285"/>
      <c r="C67" s="264" t="s">
        <v>98</v>
      </c>
      <c r="D67" s="264"/>
      <c r="E67" s="265"/>
      <c r="F67" s="221">
        <f>SUM(F57:F66)</f>
        <v>2.602227663640707</v>
      </c>
      <c r="G67" s="48"/>
    </row>
    <row r="68" spans="2:7" ht="15.75">
      <c r="B68" s="285"/>
      <c r="C68" s="282" t="s">
        <v>71</v>
      </c>
      <c r="D68" s="266"/>
      <c r="E68" s="266"/>
      <c r="F68" s="220">
        <f>1/F67</f>
        <v>0.38428613067656303</v>
      </c>
      <c r="G68" s="48"/>
    </row>
    <row r="69" spans="2:7" ht="15.75">
      <c r="B69" s="285"/>
      <c r="C69" s="283" t="s">
        <v>86</v>
      </c>
      <c r="D69" s="284"/>
      <c r="E69" s="284"/>
      <c r="F69" s="219">
        <v>0.22</v>
      </c>
      <c r="G69" s="48"/>
    </row>
    <row r="70" spans="2:7" ht="15.75">
      <c r="B70" s="285"/>
      <c r="C70" s="276" t="s">
        <v>85</v>
      </c>
      <c r="D70" s="277"/>
      <c r="E70" s="277"/>
      <c r="F70" s="212">
        <f>F68*F69</f>
        <v>0.08454294874884387</v>
      </c>
      <c r="G70" s="48"/>
    </row>
    <row r="71" spans="3:7" ht="12.75">
      <c r="C71" s="114"/>
      <c r="D71" s="114"/>
      <c r="E71" s="114"/>
      <c r="F71" s="114"/>
      <c r="G71" s="114"/>
    </row>
    <row r="72" spans="2:7" s="69" customFormat="1" ht="15.75" customHeight="1">
      <c r="B72" s="285" t="s">
        <v>94</v>
      </c>
      <c r="C72" s="288" t="s">
        <v>92</v>
      </c>
      <c r="D72" s="289"/>
      <c r="E72" s="290"/>
      <c r="F72" s="219">
        <f>F69+F54+F39+F24</f>
        <v>2.806</v>
      </c>
      <c r="G72" s="48"/>
    </row>
    <row r="73" spans="2:7" ht="15.75">
      <c r="B73" s="285"/>
      <c r="C73" s="291" t="s">
        <v>93</v>
      </c>
      <c r="D73" s="292"/>
      <c r="E73" s="293"/>
      <c r="F73" s="212">
        <f>F70+F55+F40+F25</f>
        <v>0.8872465733688246</v>
      </c>
      <c r="G73" s="45"/>
    </row>
    <row r="74" spans="2:7" ht="15.75">
      <c r="B74" s="285"/>
      <c r="C74" s="294" t="s">
        <v>21</v>
      </c>
      <c r="D74" s="295"/>
      <c r="E74" s="296"/>
      <c r="F74" s="220">
        <f>F73/F72</f>
        <v>0.3161962128898163</v>
      </c>
      <c r="G74" s="25"/>
    </row>
    <row r="75" spans="3:7" ht="15.75">
      <c r="C75" s="119"/>
      <c r="D75" s="120"/>
      <c r="E75" s="119"/>
      <c r="F75" s="120"/>
      <c r="G75" s="121"/>
    </row>
    <row r="76" spans="3:7" ht="15.75">
      <c r="C76" s="119"/>
      <c r="D76" s="120"/>
      <c r="E76" s="119"/>
      <c r="F76" s="120"/>
      <c r="G76" s="121"/>
    </row>
    <row r="77" spans="3:7" ht="15.75">
      <c r="C77" s="119"/>
      <c r="D77" s="120"/>
      <c r="E77" s="119"/>
      <c r="F77" s="120"/>
      <c r="G77" s="121"/>
    </row>
    <row r="78" spans="3:7" ht="15.75">
      <c r="C78" s="119"/>
      <c r="D78" s="120"/>
      <c r="E78" s="119"/>
      <c r="F78" s="120"/>
      <c r="G78" s="121"/>
    </row>
    <row r="79" spans="3:7" ht="15.75">
      <c r="C79" s="119"/>
      <c r="D79" s="120"/>
      <c r="E79" s="119"/>
      <c r="F79" s="120"/>
      <c r="G79" s="121"/>
    </row>
    <row r="93" spans="2:3" ht="12.75">
      <c r="B93" s="132"/>
      <c r="C93" s="131"/>
    </row>
    <row r="94" spans="2:3" ht="18">
      <c r="B94" s="134"/>
      <c r="C94" s="131"/>
    </row>
    <row r="95" spans="2:3" ht="12.75">
      <c r="B95" s="131"/>
      <c r="C95" s="131"/>
    </row>
    <row r="96" spans="2:3" ht="12.75">
      <c r="B96" s="131"/>
      <c r="C96" s="131"/>
    </row>
    <row r="97" spans="2:3" ht="12.75">
      <c r="B97" s="131"/>
      <c r="C97" s="131"/>
    </row>
    <row r="98" spans="2:3" ht="12.75">
      <c r="B98" s="131"/>
      <c r="C98" s="131"/>
    </row>
    <row r="99" spans="2:3" ht="12.75">
      <c r="B99" s="131"/>
      <c r="C99" s="131"/>
    </row>
    <row r="100" spans="2:3" ht="12.75">
      <c r="B100" s="131"/>
      <c r="C100" s="131"/>
    </row>
    <row r="101" spans="2:3" ht="12.75">
      <c r="B101" s="131"/>
      <c r="C101" s="131"/>
    </row>
    <row r="102" spans="2:3" ht="12.75">
      <c r="B102" s="131"/>
      <c r="C102" s="131"/>
    </row>
    <row r="103" spans="2:3" ht="12.75">
      <c r="B103" s="131"/>
      <c r="C103" s="131"/>
    </row>
    <row r="104" spans="2:3" ht="12.75">
      <c r="B104" s="131"/>
      <c r="C104" s="131"/>
    </row>
  </sheetData>
  <sheetProtection/>
  <mergeCells count="40">
    <mergeCell ref="B12:B25"/>
    <mergeCell ref="B72:B74"/>
    <mergeCell ref="C40:E40"/>
    <mergeCell ref="C72:E72"/>
    <mergeCell ref="C73:E73"/>
    <mergeCell ref="C74:E74"/>
    <mergeCell ref="C51:E51"/>
    <mergeCell ref="C52:E52"/>
    <mergeCell ref="C53:E53"/>
    <mergeCell ref="C69:E69"/>
    <mergeCell ref="C37:E37"/>
    <mergeCell ref="C38:E38"/>
    <mergeCell ref="C39:E39"/>
    <mergeCell ref="E18:F18"/>
    <mergeCell ref="C20:E20"/>
    <mergeCell ref="C21:E21"/>
    <mergeCell ref="C22:E22"/>
    <mergeCell ref="C23:E23"/>
    <mergeCell ref="C24:E24"/>
    <mergeCell ref="C25:E25"/>
    <mergeCell ref="C65:E65"/>
    <mergeCell ref="B42:B55"/>
    <mergeCell ref="E48:F48"/>
    <mergeCell ref="C50:E50"/>
    <mergeCell ref="B11:C11"/>
    <mergeCell ref="B3:F9"/>
    <mergeCell ref="B27:B40"/>
    <mergeCell ref="E33:F33"/>
    <mergeCell ref="C35:E35"/>
    <mergeCell ref="C36:E36"/>
    <mergeCell ref="C70:E70"/>
    <mergeCell ref="B2:D2"/>
    <mergeCell ref="E2:F2"/>
    <mergeCell ref="C66:E66"/>
    <mergeCell ref="C67:E67"/>
    <mergeCell ref="C68:E68"/>
    <mergeCell ref="C54:E54"/>
    <mergeCell ref="C55:E55"/>
    <mergeCell ref="B57:B70"/>
    <mergeCell ref="E63:F63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J104"/>
  <sheetViews>
    <sheetView zoomScalePageLayoutView="0" workbookViewId="0" topLeftCell="A49">
      <selection activeCell="I66" sqref="I66"/>
    </sheetView>
  </sheetViews>
  <sheetFormatPr defaultColWidth="11.421875" defaultRowHeight="12.75"/>
  <cols>
    <col min="1" max="1" width="5.7109375" style="0" customWidth="1"/>
    <col min="2" max="2" width="2.7109375" style="0" customWidth="1"/>
    <col min="3" max="3" width="25.7109375" style="0" customWidth="1"/>
    <col min="4" max="6" width="10.7109375" style="0" customWidth="1"/>
    <col min="7" max="7" width="3.7109375" style="0" customWidth="1"/>
  </cols>
  <sheetData>
    <row r="2" spans="2:6" ht="12.75">
      <c r="B2" s="278" t="s">
        <v>3</v>
      </c>
      <c r="C2" s="278"/>
      <c r="D2" s="278"/>
      <c r="E2" s="279" t="s">
        <v>103</v>
      </c>
      <c r="F2" s="280"/>
    </row>
    <row r="3" spans="2:6" ht="12.75" customHeight="1">
      <c r="B3" s="287" t="s">
        <v>105</v>
      </c>
      <c r="C3" s="287"/>
      <c r="D3" s="287"/>
      <c r="E3" s="287"/>
      <c r="F3" s="287"/>
    </row>
    <row r="4" spans="2:6" ht="12.75">
      <c r="B4" s="287"/>
      <c r="C4" s="287"/>
      <c r="D4" s="287"/>
      <c r="E4" s="287"/>
      <c r="F4" s="287"/>
    </row>
    <row r="5" spans="2:6" ht="12.75">
      <c r="B5" s="287"/>
      <c r="C5" s="287"/>
      <c r="D5" s="287"/>
      <c r="E5" s="287"/>
      <c r="F5" s="287"/>
    </row>
    <row r="6" spans="2:6" ht="12.75">
      <c r="B6" s="287"/>
      <c r="C6" s="287"/>
      <c r="D6" s="287"/>
      <c r="E6" s="287"/>
      <c r="F6" s="287"/>
    </row>
    <row r="7" spans="2:6" ht="12.75">
      <c r="B7" s="287"/>
      <c r="C7" s="287"/>
      <c r="D7" s="287"/>
      <c r="E7" s="287"/>
      <c r="F7" s="287"/>
    </row>
    <row r="8" spans="2:6" ht="12.75">
      <c r="B8" s="287"/>
      <c r="C8" s="287"/>
      <c r="D8" s="287"/>
      <c r="E8" s="287"/>
      <c r="F8" s="287"/>
    </row>
    <row r="9" spans="2:6" ht="12.75">
      <c r="B9" s="287"/>
      <c r="C9" s="287"/>
      <c r="D9" s="287"/>
      <c r="E9" s="287"/>
      <c r="F9" s="287"/>
    </row>
    <row r="10" spans="4:6" ht="12.75">
      <c r="D10" s="1"/>
      <c r="E10" s="1"/>
      <c r="F10" s="1"/>
    </row>
    <row r="11" spans="2:10" ht="12.75" customHeight="1">
      <c r="B11" s="286" t="s">
        <v>100</v>
      </c>
      <c r="C11" s="286"/>
      <c r="D11" s="209" t="s">
        <v>72</v>
      </c>
      <c r="E11" s="209" t="s">
        <v>15</v>
      </c>
      <c r="F11" s="209" t="s">
        <v>67</v>
      </c>
      <c r="I11" s="297" t="s">
        <v>106</v>
      </c>
      <c r="J11" s="297"/>
    </row>
    <row r="12" spans="2:10" ht="12.75" customHeight="1">
      <c r="B12" s="285" t="s">
        <v>87</v>
      </c>
      <c r="C12" s="224" t="s">
        <v>104</v>
      </c>
      <c r="D12" s="101">
        <v>0.008</v>
      </c>
      <c r="E12" s="101">
        <v>0.23</v>
      </c>
      <c r="F12" s="230">
        <f>D12/E12</f>
        <v>0.034782608695652174</v>
      </c>
      <c r="I12" s="227" t="s">
        <v>42</v>
      </c>
      <c r="J12" s="106">
        <v>0.05</v>
      </c>
    </row>
    <row r="13" spans="2:10" ht="15.75">
      <c r="B13" s="285"/>
      <c r="C13" s="224" t="s">
        <v>80</v>
      </c>
      <c r="D13" s="231">
        <v>0.05</v>
      </c>
      <c r="E13" s="101">
        <v>0.0384</v>
      </c>
      <c r="F13" s="230">
        <f>D13/E13</f>
        <v>1.3020833333333335</v>
      </c>
      <c r="I13" s="227" t="s">
        <v>43</v>
      </c>
      <c r="J13" s="101">
        <v>0.0085</v>
      </c>
    </row>
    <row r="14" spans="2:10" ht="15.75">
      <c r="B14" s="285"/>
      <c r="C14" s="224" t="s">
        <v>40</v>
      </c>
      <c r="D14" s="101">
        <v>0.0111</v>
      </c>
      <c r="E14" s="101">
        <v>0.12</v>
      </c>
      <c r="F14" s="230">
        <f>D14/E14</f>
        <v>0.09250000000000001</v>
      </c>
      <c r="I14" s="227" t="s">
        <v>44</v>
      </c>
      <c r="J14" s="101">
        <v>0.075</v>
      </c>
    </row>
    <row r="15" spans="2:10" ht="18">
      <c r="B15" s="285"/>
      <c r="C15" s="233" t="s">
        <v>107</v>
      </c>
      <c r="D15" s="142">
        <v>0.075</v>
      </c>
      <c r="E15" s="142">
        <v>58</v>
      </c>
      <c r="F15" s="234">
        <v>0.153</v>
      </c>
      <c r="I15" s="228" t="s">
        <v>46</v>
      </c>
      <c r="J15" s="101">
        <v>58</v>
      </c>
    </row>
    <row r="16" spans="2:10" ht="12.75">
      <c r="B16" s="285"/>
      <c r="C16" s="225" t="s">
        <v>78</v>
      </c>
      <c r="D16" s="101">
        <v>0.01</v>
      </c>
      <c r="E16" s="218">
        <v>0.26</v>
      </c>
      <c r="F16" s="230">
        <f>D16/E16</f>
        <v>0.038461538461538464</v>
      </c>
      <c r="I16" s="229" t="s">
        <v>12</v>
      </c>
      <c r="J16" s="101">
        <v>0.12</v>
      </c>
    </row>
    <row r="17" spans="2:10" ht="12.75">
      <c r="B17" s="285"/>
      <c r="C17" s="226"/>
      <c r="D17" s="232"/>
      <c r="E17" s="218">
        <v>1</v>
      </c>
      <c r="F17" s="230">
        <f>D17/E17</f>
        <v>0</v>
      </c>
      <c r="I17" s="229" t="s">
        <v>13</v>
      </c>
      <c r="J17" s="101">
        <v>0.05</v>
      </c>
    </row>
    <row r="18" spans="2:10" ht="15.75">
      <c r="B18" s="285"/>
      <c r="C18" s="217" t="s">
        <v>32</v>
      </c>
      <c r="D18" s="101">
        <f>SUM(D12:D16)</f>
        <v>0.15410000000000001</v>
      </c>
      <c r="E18" s="298"/>
      <c r="F18" s="298"/>
      <c r="I18" s="141" t="s">
        <v>45</v>
      </c>
      <c r="J18" s="234">
        <f>((J16+J17)*(J12/(J12+J13)))+((J12/J15)*(J14/J13))</f>
        <v>0.15290563617135625</v>
      </c>
    </row>
    <row r="19" spans="2:6" ht="12.75">
      <c r="B19" s="285"/>
      <c r="C19" s="131"/>
      <c r="D19" s="31"/>
      <c r="E19" s="31"/>
      <c r="F19" s="31"/>
    </row>
    <row r="20" spans="2:6" ht="12.75">
      <c r="B20" s="285"/>
      <c r="C20" s="281" t="s">
        <v>12</v>
      </c>
      <c r="D20" s="268"/>
      <c r="E20" s="268"/>
      <c r="F20" s="21">
        <v>0</v>
      </c>
    </row>
    <row r="21" spans="2:6" ht="12.75">
      <c r="B21" s="285"/>
      <c r="C21" s="281" t="s">
        <v>13</v>
      </c>
      <c r="D21" s="268"/>
      <c r="E21" s="268"/>
      <c r="F21" s="21">
        <v>0</v>
      </c>
    </row>
    <row r="22" spans="2:6" ht="15.75">
      <c r="B22" s="285"/>
      <c r="C22" s="264" t="s">
        <v>90</v>
      </c>
      <c r="D22" s="264"/>
      <c r="E22" s="265"/>
      <c r="F22" s="204">
        <f>SUM(F12:F21)</f>
        <v>1.6208274804905243</v>
      </c>
    </row>
    <row r="23" spans="2:6" ht="15.75">
      <c r="B23" s="285"/>
      <c r="C23" s="282" t="s">
        <v>71</v>
      </c>
      <c r="D23" s="266"/>
      <c r="E23" s="266"/>
      <c r="F23" s="205">
        <f>1/F22</f>
        <v>0.6169688088564255</v>
      </c>
    </row>
    <row r="24" spans="2:6" ht="15.75">
      <c r="B24" s="285"/>
      <c r="C24" s="283" t="s">
        <v>86</v>
      </c>
      <c r="D24" s="284"/>
      <c r="E24" s="284"/>
      <c r="F24" s="213">
        <v>0.332</v>
      </c>
    </row>
    <row r="25" spans="2:6" ht="15.75">
      <c r="B25" s="285"/>
      <c r="C25" s="276" t="s">
        <v>85</v>
      </c>
      <c r="D25" s="277"/>
      <c r="E25" s="277"/>
      <c r="F25" s="212">
        <f>F23*F24</f>
        <v>0.20483364454033326</v>
      </c>
    </row>
    <row r="27" spans="2:6" ht="12.75" customHeight="1">
      <c r="B27" s="285" t="s">
        <v>88</v>
      </c>
      <c r="C27" s="214" t="s">
        <v>104</v>
      </c>
      <c r="D27" s="20">
        <v>0.008</v>
      </c>
      <c r="E27" s="20">
        <v>0.23</v>
      </c>
      <c r="F27" s="21">
        <f aca="true" t="shared" si="0" ref="F27:F32">D27/E27</f>
        <v>0.034782608695652174</v>
      </c>
    </row>
    <row r="28" spans="2:6" ht="12.75">
      <c r="B28" s="285"/>
      <c r="C28" s="214" t="s">
        <v>80</v>
      </c>
      <c r="D28" s="177">
        <v>0.05</v>
      </c>
      <c r="E28" s="20">
        <v>0.0384</v>
      </c>
      <c r="F28" s="21">
        <f t="shared" si="0"/>
        <v>1.3020833333333335</v>
      </c>
    </row>
    <row r="29" spans="2:6" ht="12.75">
      <c r="B29" s="285"/>
      <c r="C29" s="214" t="s">
        <v>40</v>
      </c>
      <c r="D29" s="20">
        <v>0.0111</v>
      </c>
      <c r="E29" s="20">
        <v>0.12</v>
      </c>
      <c r="F29" s="21">
        <f t="shared" si="0"/>
        <v>0.09250000000000001</v>
      </c>
    </row>
    <row r="30" spans="2:6" ht="12.75">
      <c r="B30" s="285"/>
      <c r="C30" s="214" t="s">
        <v>89</v>
      </c>
      <c r="D30" s="177">
        <v>0.075</v>
      </c>
      <c r="E30" s="20">
        <v>0.042</v>
      </c>
      <c r="F30" s="21">
        <f t="shared" si="0"/>
        <v>1.7857142857142856</v>
      </c>
    </row>
    <row r="31" spans="2:7" ht="12.75">
      <c r="B31" s="285"/>
      <c r="C31" s="223" t="s">
        <v>78</v>
      </c>
      <c r="D31" s="101">
        <v>0.01</v>
      </c>
      <c r="E31" s="62">
        <v>0.26</v>
      </c>
      <c r="F31" s="21">
        <f t="shared" si="0"/>
        <v>0.038461538461538464</v>
      </c>
      <c r="G31" s="114"/>
    </row>
    <row r="32" spans="2:7" s="32" customFormat="1" ht="12.75" customHeight="1">
      <c r="B32" s="285"/>
      <c r="E32" s="32">
        <v>1</v>
      </c>
      <c r="F32" s="21">
        <f t="shared" si="0"/>
        <v>0</v>
      </c>
      <c r="G32" s="47"/>
    </row>
    <row r="33" spans="2:7" ht="12.75">
      <c r="B33" s="285"/>
      <c r="C33" s="216" t="s">
        <v>32</v>
      </c>
      <c r="D33" s="20">
        <f>SUM(D27:D31)</f>
        <v>0.15410000000000001</v>
      </c>
      <c r="E33" s="272"/>
      <c r="F33" s="272"/>
      <c r="G33" s="48"/>
    </row>
    <row r="34" spans="2:7" ht="12.75">
      <c r="B34" s="285"/>
      <c r="C34" s="131"/>
      <c r="D34" s="31"/>
      <c r="E34" s="31"/>
      <c r="F34" s="31"/>
      <c r="G34" s="48"/>
    </row>
    <row r="35" spans="2:7" ht="12.75">
      <c r="B35" s="285"/>
      <c r="C35" s="281" t="s">
        <v>12</v>
      </c>
      <c r="D35" s="268"/>
      <c r="E35" s="268"/>
      <c r="F35" s="21">
        <v>0.12</v>
      </c>
      <c r="G35" s="48"/>
    </row>
    <row r="36" spans="2:7" ht="12.75">
      <c r="B36" s="285"/>
      <c r="C36" s="281" t="s">
        <v>13</v>
      </c>
      <c r="D36" s="268"/>
      <c r="E36" s="268"/>
      <c r="F36" s="21">
        <v>0.05</v>
      </c>
      <c r="G36" s="48"/>
    </row>
    <row r="37" spans="2:7" ht="15.75">
      <c r="B37" s="285"/>
      <c r="C37" s="264" t="s">
        <v>91</v>
      </c>
      <c r="D37" s="264"/>
      <c r="E37" s="265"/>
      <c r="F37" s="204">
        <f>SUM(F27:F36)</f>
        <v>3.4235417662048095</v>
      </c>
      <c r="G37" s="48"/>
    </row>
    <row r="38" spans="2:7" ht="15.75">
      <c r="B38" s="285"/>
      <c r="C38" s="282" t="s">
        <v>71</v>
      </c>
      <c r="D38" s="266"/>
      <c r="E38" s="266"/>
      <c r="F38" s="205">
        <f>1/F37</f>
        <v>0.2920951658517538</v>
      </c>
      <c r="G38" s="48"/>
    </row>
    <row r="39" spans="2:7" ht="15.75">
      <c r="B39" s="285"/>
      <c r="C39" s="283" t="s">
        <v>86</v>
      </c>
      <c r="D39" s="284"/>
      <c r="E39" s="284"/>
      <c r="F39" s="213">
        <v>2.244</v>
      </c>
      <c r="G39" s="48"/>
    </row>
    <row r="40" spans="2:7" ht="15.75">
      <c r="B40" s="285"/>
      <c r="C40" s="276" t="s">
        <v>85</v>
      </c>
      <c r="D40" s="277"/>
      <c r="E40" s="277"/>
      <c r="F40" s="212">
        <f>F38*F39</f>
        <v>0.6554615521713356</v>
      </c>
      <c r="G40" s="48"/>
    </row>
    <row r="41" spans="3:7" ht="12.75">
      <c r="C41" s="114"/>
      <c r="D41" s="41"/>
      <c r="E41" s="41"/>
      <c r="F41" s="41"/>
      <c r="G41" s="48"/>
    </row>
    <row r="42" spans="2:6" ht="12.75" customHeight="1">
      <c r="B42" s="285" t="s">
        <v>96</v>
      </c>
      <c r="C42" s="214" t="s">
        <v>104</v>
      </c>
      <c r="D42" s="20">
        <v>0.008</v>
      </c>
      <c r="E42" s="20">
        <v>0.23</v>
      </c>
      <c r="F42" s="21">
        <f aca="true" t="shared" si="1" ref="F42:F47">D42/E42</f>
        <v>0.034782608695652174</v>
      </c>
    </row>
    <row r="43" spans="2:6" ht="12.75">
      <c r="B43" s="285"/>
      <c r="C43" s="215" t="s">
        <v>95</v>
      </c>
      <c r="D43" s="20">
        <v>0.05</v>
      </c>
      <c r="E43" s="20">
        <v>0.104</v>
      </c>
      <c r="F43" s="21">
        <f t="shared" si="1"/>
        <v>0.48076923076923084</v>
      </c>
    </row>
    <row r="44" spans="2:6" ht="12.75">
      <c r="B44" s="285"/>
      <c r="C44" s="214" t="s">
        <v>40</v>
      </c>
      <c r="D44" s="20">
        <v>0.0111</v>
      </c>
      <c r="E44" s="20">
        <v>0.12</v>
      </c>
      <c r="F44" s="21">
        <f t="shared" si="1"/>
        <v>0.09250000000000001</v>
      </c>
    </row>
    <row r="45" spans="2:6" ht="12.75">
      <c r="B45" s="285"/>
      <c r="C45" s="233" t="s">
        <v>107</v>
      </c>
      <c r="D45" s="142">
        <v>0.075</v>
      </c>
      <c r="E45" s="142">
        <v>58</v>
      </c>
      <c r="F45" s="234">
        <v>0.153</v>
      </c>
    </row>
    <row r="46" spans="2:7" ht="12.75">
      <c r="B46" s="285"/>
      <c r="C46" s="223" t="s">
        <v>78</v>
      </c>
      <c r="D46" s="101">
        <v>0.01</v>
      </c>
      <c r="E46" s="62">
        <v>0.26</v>
      </c>
      <c r="F46" s="21">
        <f t="shared" si="1"/>
        <v>0.038461538461538464</v>
      </c>
      <c r="G46" s="114"/>
    </row>
    <row r="47" spans="2:7" ht="12.75">
      <c r="B47" s="285"/>
      <c r="C47" s="214"/>
      <c r="D47" s="222"/>
      <c r="E47" s="20">
        <v>1</v>
      </c>
      <c r="F47" s="21">
        <f t="shared" si="1"/>
        <v>0</v>
      </c>
      <c r="G47" s="47"/>
    </row>
    <row r="48" spans="2:7" ht="12.75">
      <c r="B48" s="285"/>
      <c r="C48" s="216" t="s">
        <v>32</v>
      </c>
      <c r="D48" s="20">
        <f>SUM(D42:D47)</f>
        <v>0.15410000000000001</v>
      </c>
      <c r="E48" s="272"/>
      <c r="F48" s="272"/>
      <c r="G48" s="48"/>
    </row>
    <row r="49" spans="2:7" ht="12.75">
      <c r="B49" s="285"/>
      <c r="C49" s="131"/>
      <c r="D49" s="31"/>
      <c r="E49" s="31"/>
      <c r="F49" s="31"/>
      <c r="G49" s="48"/>
    </row>
    <row r="50" spans="2:7" ht="12.75">
      <c r="B50" s="285"/>
      <c r="C50" s="281" t="s">
        <v>12</v>
      </c>
      <c r="D50" s="268"/>
      <c r="E50" s="268"/>
      <c r="F50" s="21">
        <v>0</v>
      </c>
      <c r="G50" s="48"/>
    </row>
    <row r="51" spans="2:7" ht="12.75">
      <c r="B51" s="285"/>
      <c r="C51" s="281" t="s">
        <v>13</v>
      </c>
      <c r="D51" s="268"/>
      <c r="E51" s="268"/>
      <c r="F51" s="21">
        <v>0</v>
      </c>
      <c r="G51" s="48"/>
    </row>
    <row r="52" spans="2:7" ht="15.75">
      <c r="B52" s="285"/>
      <c r="C52" s="264" t="s">
        <v>99</v>
      </c>
      <c r="D52" s="264"/>
      <c r="E52" s="265"/>
      <c r="F52" s="204">
        <f>SUM(F42:F51)</f>
        <v>0.7995133779264215</v>
      </c>
      <c r="G52" s="48"/>
    </row>
    <row r="53" spans="2:7" ht="15.75">
      <c r="B53" s="285"/>
      <c r="C53" s="282" t="s">
        <v>71</v>
      </c>
      <c r="D53" s="266"/>
      <c r="E53" s="266"/>
      <c r="F53" s="205">
        <f>1/F52</f>
        <v>1.2507608097735035</v>
      </c>
      <c r="G53" s="48"/>
    </row>
    <row r="54" spans="2:7" ht="15.75">
      <c r="B54" s="285"/>
      <c r="C54" s="283" t="s">
        <v>86</v>
      </c>
      <c r="D54" s="284"/>
      <c r="E54" s="284"/>
      <c r="F54" s="213">
        <v>0.01</v>
      </c>
      <c r="G54" s="48"/>
    </row>
    <row r="55" spans="2:7" ht="15.75">
      <c r="B55" s="285"/>
      <c r="C55" s="276" t="s">
        <v>85</v>
      </c>
      <c r="D55" s="277"/>
      <c r="E55" s="277"/>
      <c r="F55" s="212">
        <f>F53*F54</f>
        <v>0.012507608097735035</v>
      </c>
      <c r="G55" s="48"/>
    </row>
    <row r="56" spans="3:7" ht="12.75">
      <c r="C56" s="114"/>
      <c r="D56" s="115"/>
      <c r="E56" s="25"/>
      <c r="F56" s="41"/>
      <c r="G56" s="48"/>
    </row>
    <row r="57" spans="2:6" ht="12.75" customHeight="1">
      <c r="B57" s="285" t="s">
        <v>97</v>
      </c>
      <c r="C57" s="214" t="s">
        <v>104</v>
      </c>
      <c r="D57" s="20">
        <v>0.008</v>
      </c>
      <c r="E57" s="20">
        <v>0.23</v>
      </c>
      <c r="F57" s="21">
        <f aca="true" t="shared" si="2" ref="F57:F62">D57/E57</f>
        <v>0.034782608695652174</v>
      </c>
    </row>
    <row r="58" spans="2:6" ht="12.75">
      <c r="B58" s="285"/>
      <c r="C58" s="215" t="s">
        <v>95</v>
      </c>
      <c r="D58" s="20">
        <v>0.05</v>
      </c>
      <c r="E58" s="20">
        <v>0.104</v>
      </c>
      <c r="F58" s="21">
        <f t="shared" si="2"/>
        <v>0.48076923076923084</v>
      </c>
    </row>
    <row r="59" spans="2:6" ht="12.75">
      <c r="B59" s="285"/>
      <c r="C59" s="214" t="s">
        <v>40</v>
      </c>
      <c r="D59" s="20">
        <v>0.0111</v>
      </c>
      <c r="E59" s="20">
        <v>0.12</v>
      </c>
      <c r="F59" s="21">
        <f t="shared" si="2"/>
        <v>0.09250000000000001</v>
      </c>
    </row>
    <row r="60" spans="2:6" ht="12.75">
      <c r="B60" s="285"/>
      <c r="C60" s="214" t="s">
        <v>89</v>
      </c>
      <c r="D60" s="177">
        <v>0.075</v>
      </c>
      <c r="E60" s="20">
        <v>0.042</v>
      </c>
      <c r="F60" s="21">
        <f t="shared" si="2"/>
        <v>1.7857142857142856</v>
      </c>
    </row>
    <row r="61" spans="2:7" ht="12.75">
      <c r="B61" s="285"/>
      <c r="C61" s="223" t="s">
        <v>78</v>
      </c>
      <c r="D61" s="101">
        <v>0.01</v>
      </c>
      <c r="E61" s="62">
        <v>0.26</v>
      </c>
      <c r="F61" s="21">
        <f t="shared" si="2"/>
        <v>0.038461538461538464</v>
      </c>
      <c r="G61" s="114"/>
    </row>
    <row r="62" spans="2:7" ht="12.75">
      <c r="B62" s="285"/>
      <c r="C62" s="214"/>
      <c r="D62" s="222"/>
      <c r="E62" s="20">
        <v>1</v>
      </c>
      <c r="F62" s="21">
        <f t="shared" si="2"/>
        <v>0</v>
      </c>
      <c r="G62" s="47"/>
    </row>
    <row r="63" spans="2:7" ht="12.75">
      <c r="B63" s="285"/>
      <c r="C63" s="216" t="s">
        <v>32</v>
      </c>
      <c r="D63" s="20">
        <f>SUM(D57:D62)</f>
        <v>0.15410000000000001</v>
      </c>
      <c r="E63" s="272"/>
      <c r="F63" s="272"/>
      <c r="G63" s="48"/>
    </row>
    <row r="64" spans="2:7" ht="12.75">
      <c r="B64" s="285"/>
      <c r="C64" s="131"/>
      <c r="D64" s="31"/>
      <c r="E64" s="31"/>
      <c r="F64" s="31"/>
      <c r="G64" s="48"/>
    </row>
    <row r="65" spans="2:7" ht="12.75">
      <c r="B65" s="285"/>
      <c r="C65" s="281" t="s">
        <v>12</v>
      </c>
      <c r="D65" s="268"/>
      <c r="E65" s="268"/>
      <c r="F65" s="21">
        <v>0.12</v>
      </c>
      <c r="G65" s="48"/>
    </row>
    <row r="66" spans="2:7" ht="12.75">
      <c r="B66" s="285"/>
      <c r="C66" s="281" t="s">
        <v>13</v>
      </c>
      <c r="D66" s="268"/>
      <c r="E66" s="268"/>
      <c r="F66" s="21">
        <v>0.05</v>
      </c>
      <c r="G66" s="48"/>
    </row>
    <row r="67" spans="2:7" ht="12.75" customHeight="1">
      <c r="B67" s="285"/>
      <c r="C67" s="264" t="s">
        <v>98</v>
      </c>
      <c r="D67" s="264"/>
      <c r="E67" s="265"/>
      <c r="F67" s="221">
        <f>SUM(F57:F66)</f>
        <v>2.602227663640707</v>
      </c>
      <c r="G67" s="48"/>
    </row>
    <row r="68" spans="2:7" ht="15.75">
      <c r="B68" s="285"/>
      <c r="C68" s="282" t="s">
        <v>71</v>
      </c>
      <c r="D68" s="266"/>
      <c r="E68" s="266"/>
      <c r="F68" s="220">
        <f>1/F67</f>
        <v>0.38428613067656303</v>
      </c>
      <c r="G68" s="48"/>
    </row>
    <row r="69" spans="2:7" ht="15.75">
      <c r="B69" s="285"/>
      <c r="C69" s="283" t="s">
        <v>86</v>
      </c>
      <c r="D69" s="284"/>
      <c r="E69" s="284"/>
      <c r="F69" s="219">
        <v>0.22</v>
      </c>
      <c r="G69" s="48"/>
    </row>
    <row r="70" spans="2:7" ht="15.75">
      <c r="B70" s="285"/>
      <c r="C70" s="276" t="s">
        <v>85</v>
      </c>
      <c r="D70" s="277"/>
      <c r="E70" s="277"/>
      <c r="F70" s="212">
        <f>F68*F69</f>
        <v>0.08454294874884387</v>
      </c>
      <c r="G70" s="48"/>
    </row>
    <row r="71" spans="3:7" ht="12.75">
      <c r="C71" s="114"/>
      <c r="D71" s="114"/>
      <c r="E71" s="114"/>
      <c r="F71" s="114"/>
      <c r="G71" s="114"/>
    </row>
    <row r="72" spans="2:7" s="69" customFormat="1" ht="15.75" customHeight="1">
      <c r="B72" s="285" t="s">
        <v>94</v>
      </c>
      <c r="C72" s="288" t="s">
        <v>92</v>
      </c>
      <c r="D72" s="289"/>
      <c r="E72" s="290"/>
      <c r="F72" s="219">
        <f>F69+F54+F39+F24</f>
        <v>2.806</v>
      </c>
      <c r="G72" s="48"/>
    </row>
    <row r="73" spans="2:7" ht="15.75">
      <c r="B73" s="285"/>
      <c r="C73" s="291" t="s">
        <v>93</v>
      </c>
      <c r="D73" s="292"/>
      <c r="E73" s="293"/>
      <c r="F73" s="212">
        <f>F70+F55+F40+F25</f>
        <v>0.9573457535582478</v>
      </c>
      <c r="G73" s="45"/>
    </row>
    <row r="74" spans="2:7" ht="15.75">
      <c r="B74" s="285"/>
      <c r="C74" s="294" t="s">
        <v>21</v>
      </c>
      <c r="D74" s="295"/>
      <c r="E74" s="296"/>
      <c r="F74" s="220">
        <f>F73/F72</f>
        <v>0.3411781017670163</v>
      </c>
      <c r="G74" s="25"/>
    </row>
    <row r="75" spans="3:7" ht="15.75">
      <c r="C75" s="119"/>
      <c r="D75" s="120"/>
      <c r="E75" s="119"/>
      <c r="F75" s="120"/>
      <c r="G75" s="121"/>
    </row>
    <row r="76" spans="3:7" ht="15.75">
      <c r="C76" s="119"/>
      <c r="D76" s="120"/>
      <c r="E76" s="119"/>
      <c r="F76" s="120"/>
      <c r="G76" s="121"/>
    </row>
    <row r="77" spans="3:7" ht="15.75">
      <c r="C77" s="119"/>
      <c r="D77" s="120"/>
      <c r="E77" s="119"/>
      <c r="F77" s="120"/>
      <c r="G77" s="121"/>
    </row>
    <row r="78" spans="3:7" ht="15.75">
      <c r="C78" s="119"/>
      <c r="D78" s="120"/>
      <c r="E78" s="119"/>
      <c r="F78" s="120"/>
      <c r="G78" s="121"/>
    </row>
    <row r="79" spans="3:7" ht="15.75">
      <c r="C79" s="119"/>
      <c r="D79" s="120"/>
      <c r="E79" s="119"/>
      <c r="F79" s="120"/>
      <c r="G79" s="121"/>
    </row>
    <row r="93" spans="2:3" ht="12.75">
      <c r="B93" s="132"/>
      <c r="C93" s="131"/>
    </row>
    <row r="94" spans="2:3" ht="18">
      <c r="B94" s="134"/>
      <c r="C94" s="131"/>
    </row>
    <row r="95" spans="2:3" ht="12.75">
      <c r="B95" s="131"/>
      <c r="C95" s="131"/>
    </row>
    <row r="96" spans="2:3" ht="12.75">
      <c r="B96" s="131"/>
      <c r="C96" s="131"/>
    </row>
    <row r="97" spans="2:3" ht="12.75">
      <c r="B97" s="131"/>
      <c r="C97" s="131"/>
    </row>
    <row r="98" spans="2:3" ht="12.75">
      <c r="B98" s="131"/>
      <c r="C98" s="131"/>
    </row>
    <row r="99" spans="2:3" ht="12.75">
      <c r="B99" s="131"/>
      <c r="C99" s="131"/>
    </row>
    <row r="100" spans="2:3" ht="12.75">
      <c r="B100" s="131"/>
      <c r="C100" s="131"/>
    </row>
    <row r="101" spans="2:3" ht="12.75">
      <c r="B101" s="131"/>
      <c r="C101" s="131"/>
    </row>
    <row r="102" spans="2:3" ht="12.75">
      <c r="B102" s="131"/>
      <c r="C102" s="131"/>
    </row>
    <row r="103" spans="2:3" ht="12.75">
      <c r="B103" s="131"/>
      <c r="C103" s="131"/>
    </row>
    <row r="104" spans="2:3" ht="12.75">
      <c r="B104" s="131"/>
      <c r="C104" s="131"/>
    </row>
  </sheetData>
  <sheetProtection/>
  <mergeCells count="41">
    <mergeCell ref="C23:E23"/>
    <mergeCell ref="C40:E40"/>
    <mergeCell ref="B2:D2"/>
    <mergeCell ref="E2:F2"/>
    <mergeCell ref="B3:F9"/>
    <mergeCell ref="B11:C11"/>
    <mergeCell ref="B12:B25"/>
    <mergeCell ref="E18:F18"/>
    <mergeCell ref="C20:E20"/>
    <mergeCell ref="C21:E21"/>
    <mergeCell ref="C22:E22"/>
    <mergeCell ref="C55:E55"/>
    <mergeCell ref="C24:E24"/>
    <mergeCell ref="C25:E25"/>
    <mergeCell ref="B27:B40"/>
    <mergeCell ref="E33:F33"/>
    <mergeCell ref="C35:E35"/>
    <mergeCell ref="C36:E36"/>
    <mergeCell ref="C37:E37"/>
    <mergeCell ref="C38:E38"/>
    <mergeCell ref="C39:E39"/>
    <mergeCell ref="C68:E68"/>
    <mergeCell ref="C69:E69"/>
    <mergeCell ref="C70:E70"/>
    <mergeCell ref="B42:B55"/>
    <mergeCell ref="E48:F48"/>
    <mergeCell ref="C50:E50"/>
    <mergeCell ref="C51:E51"/>
    <mergeCell ref="C52:E52"/>
    <mergeCell ref="C53:E53"/>
    <mergeCell ref="C54:E54"/>
    <mergeCell ref="B72:B74"/>
    <mergeCell ref="C72:E72"/>
    <mergeCell ref="C73:E73"/>
    <mergeCell ref="C74:E74"/>
    <mergeCell ref="I11:J11"/>
    <mergeCell ref="B57:B70"/>
    <mergeCell ref="E63:F63"/>
    <mergeCell ref="C65:E65"/>
    <mergeCell ref="C66:E66"/>
    <mergeCell ref="C67:E67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L46"/>
  <sheetViews>
    <sheetView zoomScalePageLayoutView="0" workbookViewId="0" topLeftCell="A1">
      <selection activeCell="Q37" sqref="Q37"/>
    </sheetView>
  </sheetViews>
  <sheetFormatPr defaultColWidth="11.421875" defaultRowHeight="12.75"/>
  <cols>
    <col min="1" max="1" width="4.140625" style="0" customWidth="1"/>
  </cols>
  <sheetData>
    <row r="3" ht="13.5" thickBot="1"/>
    <row r="4" spans="2:6" ht="13.5" thickBot="1">
      <c r="B4" s="71" t="s">
        <v>3</v>
      </c>
      <c r="C4" s="17"/>
      <c r="D4" s="17"/>
      <c r="E4" s="17"/>
      <c r="F4" s="72"/>
    </row>
    <row r="5" spans="2:6" ht="12.75">
      <c r="B5" s="252" t="s">
        <v>56</v>
      </c>
      <c r="C5" s="253"/>
      <c r="D5" s="253"/>
      <c r="E5" s="253"/>
      <c r="F5" s="254"/>
    </row>
    <row r="6" spans="2:6" ht="13.5" thickBot="1">
      <c r="B6" s="255"/>
      <c r="C6" s="256"/>
      <c r="D6" s="256"/>
      <c r="E6" s="256"/>
      <c r="F6" s="257"/>
    </row>
    <row r="7" ht="13.5" thickBot="1"/>
    <row r="8" spans="1:12" ht="26.25" thickBot="1">
      <c r="A8" s="155">
        <v>1</v>
      </c>
      <c r="B8" s="302" t="s">
        <v>16</v>
      </c>
      <c r="C8" s="303"/>
      <c r="D8" s="156" t="s">
        <v>31</v>
      </c>
      <c r="E8" s="156" t="s">
        <v>15</v>
      </c>
      <c r="F8" s="156" t="s">
        <v>11</v>
      </c>
      <c r="G8" s="42"/>
      <c r="H8" s="47"/>
      <c r="I8" s="32"/>
      <c r="J8" s="32"/>
      <c r="K8" s="32"/>
      <c r="L8" s="32"/>
    </row>
    <row r="9" spans="2:8" ht="12.75">
      <c r="B9" s="51" t="s">
        <v>4</v>
      </c>
      <c r="C9" s="157" t="s">
        <v>55</v>
      </c>
      <c r="D9" s="52">
        <v>0.07</v>
      </c>
      <c r="E9" s="52">
        <v>0.104</v>
      </c>
      <c r="F9" s="53">
        <f>D9/E9</f>
        <v>0.6730769230769231</v>
      </c>
      <c r="G9" s="68"/>
      <c r="H9" s="48"/>
    </row>
    <row r="10" spans="2:8" ht="12.75">
      <c r="B10" s="54" t="s">
        <v>7</v>
      </c>
      <c r="C10" s="158" t="s">
        <v>57</v>
      </c>
      <c r="D10" s="20">
        <v>0.004</v>
      </c>
      <c r="E10" s="20">
        <v>0.23</v>
      </c>
      <c r="F10" s="55">
        <f>D10/E10</f>
        <v>0.017391304347826087</v>
      </c>
      <c r="G10" s="68"/>
      <c r="H10" s="48"/>
    </row>
    <row r="11" spans="2:8" ht="12.75">
      <c r="B11" s="56" t="s">
        <v>9</v>
      </c>
      <c r="C11" s="159" t="s">
        <v>58</v>
      </c>
      <c r="D11" s="62">
        <v>0.006</v>
      </c>
      <c r="E11" s="62">
        <v>0.23</v>
      </c>
      <c r="F11" s="63">
        <f>D11/E11</f>
        <v>0.02608695652173913</v>
      </c>
      <c r="G11" s="68"/>
      <c r="H11" s="48"/>
    </row>
    <row r="12" spans="2:8" ht="12.75">
      <c r="B12" s="56" t="s">
        <v>32</v>
      </c>
      <c r="C12" s="20"/>
      <c r="D12" s="20">
        <f>SUM(D9:D11)</f>
        <v>0.08000000000000002</v>
      </c>
      <c r="E12" s="20"/>
      <c r="F12" s="55"/>
      <c r="G12" s="68"/>
      <c r="H12" s="48"/>
    </row>
    <row r="13" spans="2:8" ht="12.75">
      <c r="B13" s="56" t="s">
        <v>12</v>
      </c>
      <c r="C13" s="20">
        <v>0.12</v>
      </c>
      <c r="D13" s="20"/>
      <c r="E13" s="20"/>
      <c r="F13" s="55">
        <f>C13</f>
        <v>0.12</v>
      </c>
      <c r="G13" s="68"/>
      <c r="H13" s="48"/>
    </row>
    <row r="14" spans="2:8" ht="13.5" thickBot="1">
      <c r="B14" s="57" t="s">
        <v>13</v>
      </c>
      <c r="C14" s="58">
        <v>0</v>
      </c>
      <c r="D14" s="58"/>
      <c r="E14" s="58"/>
      <c r="F14" s="59">
        <f>C14</f>
        <v>0</v>
      </c>
      <c r="G14" s="68"/>
      <c r="H14" s="48"/>
    </row>
    <row r="15" spans="2:8" ht="13.5" thickBot="1">
      <c r="B15" s="76"/>
      <c r="C15" s="77"/>
      <c r="D15" s="77"/>
      <c r="E15" s="76" t="s">
        <v>30</v>
      </c>
      <c r="F15" s="78">
        <f>SUM(F9:F14)</f>
        <v>0.8365551839464883</v>
      </c>
      <c r="G15" s="43"/>
      <c r="H15" s="45"/>
    </row>
    <row r="16" spans="3:8" ht="13.5" thickBot="1">
      <c r="C16" s="1"/>
      <c r="D16" s="1"/>
      <c r="E16" s="1"/>
      <c r="F16" s="79" t="s">
        <v>14</v>
      </c>
      <c r="G16" s="44"/>
      <c r="H16" s="25"/>
    </row>
    <row r="17" spans="2:8" ht="13.5" thickBot="1">
      <c r="B17" s="90"/>
      <c r="C17" s="91" t="s">
        <v>22</v>
      </c>
      <c r="D17" s="91" t="s">
        <v>39</v>
      </c>
      <c r="E17" s="89" t="s">
        <v>19</v>
      </c>
      <c r="F17" s="64">
        <f>1/F15</f>
        <v>1.1953784032303203</v>
      </c>
      <c r="G17" s="44"/>
      <c r="H17" s="25"/>
    </row>
    <row r="18" spans="2:8" ht="13.5" thickBot="1">
      <c r="B18" s="92" t="s">
        <v>26</v>
      </c>
      <c r="C18" s="160">
        <f>J34</f>
        <v>1.12512</v>
      </c>
      <c r="D18" s="161">
        <f>C18*100/C32</f>
        <v>19.53333333333333</v>
      </c>
      <c r="E18" s="1"/>
      <c r="F18" s="65" t="s">
        <v>17</v>
      </c>
      <c r="G18" s="44"/>
      <c r="H18" s="25"/>
    </row>
    <row r="19" spans="2:8" ht="13.5" thickBot="1">
      <c r="B19" s="95" t="s">
        <v>35</v>
      </c>
      <c r="C19" s="241">
        <f>F17*C18</f>
        <v>1.3449441490424978</v>
      </c>
      <c r="D19" s="242"/>
      <c r="E19" s="1"/>
      <c r="F19" s="25"/>
      <c r="G19" s="44"/>
      <c r="H19" s="25"/>
    </row>
    <row r="20" spans="1:8" ht="26.25" thickBot="1">
      <c r="A20" s="162">
        <v>2</v>
      </c>
      <c r="B20" s="163" t="s">
        <v>37</v>
      </c>
      <c r="C20" s="164" t="s">
        <v>38</v>
      </c>
      <c r="D20" s="165" t="s">
        <v>31</v>
      </c>
      <c r="E20" s="166" t="s">
        <v>15</v>
      </c>
      <c r="F20" s="167" t="s">
        <v>24</v>
      </c>
      <c r="G20" s="68"/>
      <c r="H20" s="48"/>
    </row>
    <row r="21" spans="2:8" ht="12.75">
      <c r="B21" s="168" t="s">
        <v>7</v>
      </c>
      <c r="C21" s="169" t="s">
        <v>57</v>
      </c>
      <c r="D21" s="23">
        <v>0.004</v>
      </c>
      <c r="E21" s="23">
        <v>0.23</v>
      </c>
      <c r="F21" s="170">
        <f>D21/E21</f>
        <v>0.017391304347826087</v>
      </c>
      <c r="G21" s="68"/>
      <c r="H21" s="48"/>
    </row>
    <row r="22" spans="2:8" ht="12.75">
      <c r="B22" s="56" t="s">
        <v>9</v>
      </c>
      <c r="C22" s="158" t="s">
        <v>58</v>
      </c>
      <c r="D22" s="20">
        <v>0.006</v>
      </c>
      <c r="E22" s="20">
        <v>0.23</v>
      </c>
      <c r="F22" s="67">
        <f>D22/E22</f>
        <v>0.02608695652173913</v>
      </c>
      <c r="G22" s="68"/>
      <c r="H22" s="48"/>
    </row>
    <row r="23" spans="2:8" ht="13.5" thickBot="1">
      <c r="B23" s="56" t="s">
        <v>18</v>
      </c>
      <c r="C23" s="26"/>
      <c r="D23" s="31">
        <v>0.02</v>
      </c>
      <c r="E23" s="27"/>
      <c r="F23" s="67">
        <v>0.165</v>
      </c>
      <c r="G23" s="171">
        <v>0.165</v>
      </c>
      <c r="H23" s="48"/>
    </row>
    <row r="24" spans="2:8" ht="13.5" thickBot="1">
      <c r="B24" s="56" t="s">
        <v>5</v>
      </c>
      <c r="C24" s="143" t="s">
        <v>59</v>
      </c>
      <c r="D24" s="30">
        <v>0.05</v>
      </c>
      <c r="E24" s="27">
        <v>0.042</v>
      </c>
      <c r="F24" s="67">
        <f>D24/E24</f>
        <v>1.1904761904761905</v>
      </c>
      <c r="G24" s="68"/>
      <c r="H24" s="48"/>
    </row>
    <row r="25" spans="2:8" ht="12.75">
      <c r="B25" s="56" t="s">
        <v>12</v>
      </c>
      <c r="C25" s="20">
        <v>0.12</v>
      </c>
      <c r="D25" s="20"/>
      <c r="E25" s="20"/>
      <c r="F25" s="67">
        <f>C25</f>
        <v>0.12</v>
      </c>
      <c r="G25" s="68"/>
      <c r="H25" s="48"/>
    </row>
    <row r="26" spans="2:7" ht="13.5" thickBot="1">
      <c r="B26" s="57" t="s">
        <v>13</v>
      </c>
      <c r="C26" s="58">
        <v>0</v>
      </c>
      <c r="D26" s="58"/>
      <c r="E26" s="58"/>
      <c r="F26" s="172">
        <f>C26</f>
        <v>0</v>
      </c>
      <c r="G26" s="68"/>
    </row>
    <row r="27" spans="2:7" ht="13.5" thickBot="1">
      <c r="B27" s="76"/>
      <c r="C27" s="77"/>
      <c r="D27" s="77"/>
      <c r="E27" s="76" t="s">
        <v>30</v>
      </c>
      <c r="F27" s="173">
        <f>SUM(F21:F26)</f>
        <v>1.5189544513457558</v>
      </c>
      <c r="G27" s="43"/>
    </row>
    <row r="28" spans="3:7" ht="13.5" thickBot="1">
      <c r="C28" s="1"/>
      <c r="D28" s="1">
        <f>SUM(D21:D27)</f>
        <v>0.08</v>
      </c>
      <c r="E28" s="1"/>
      <c r="F28" s="174" t="s">
        <v>14</v>
      </c>
      <c r="G28" s="44"/>
    </row>
    <row r="29" spans="2:7" ht="13.5" thickBot="1">
      <c r="B29" s="92"/>
      <c r="C29" s="94" t="s">
        <v>22</v>
      </c>
      <c r="D29" s="91" t="s">
        <v>39</v>
      </c>
      <c r="E29" s="28" t="s">
        <v>20</v>
      </c>
      <c r="F29" s="64">
        <f>1/F27</f>
        <v>0.6583475884441596</v>
      </c>
      <c r="G29" s="44"/>
    </row>
    <row r="30" spans="2:8" ht="13.5" thickBot="1">
      <c r="B30" s="92" t="s">
        <v>26</v>
      </c>
      <c r="C30" s="160">
        <f>J35</f>
        <v>4.63488</v>
      </c>
      <c r="D30" s="161">
        <f>C30*100/C32</f>
        <v>80.46666666666667</v>
      </c>
      <c r="E30" s="1"/>
      <c r="F30" s="29" t="s">
        <v>17</v>
      </c>
      <c r="G30" s="25"/>
      <c r="H30" s="25"/>
    </row>
    <row r="31" spans="2:8" ht="13.5" thickBot="1">
      <c r="B31" s="92" t="s">
        <v>35</v>
      </c>
      <c r="C31" s="241">
        <f>F29*C30</f>
        <v>3.0513620707280666</v>
      </c>
      <c r="D31" s="260"/>
      <c r="E31" s="1"/>
      <c r="F31" s="25"/>
      <c r="G31" s="25"/>
      <c r="H31" s="25"/>
    </row>
    <row r="32" spans="2:8" ht="13.5" thickBot="1">
      <c r="B32" s="84" t="s">
        <v>34</v>
      </c>
      <c r="C32" s="85">
        <f>C18+C30</f>
        <v>5.76</v>
      </c>
      <c r="D32" s="85" t="s">
        <v>22</v>
      </c>
      <c r="E32" s="24"/>
      <c r="F32" s="25"/>
      <c r="G32" s="25"/>
      <c r="H32" s="25"/>
    </row>
    <row r="33" spans="2:11" ht="26.25" thickBot="1">
      <c r="B33" s="84" t="s">
        <v>36</v>
      </c>
      <c r="C33" s="259">
        <f>C19+C31</f>
        <v>4.3963062197705645</v>
      </c>
      <c r="D33" s="260"/>
      <c r="E33" s="24"/>
      <c r="F33" s="25"/>
      <c r="G33" s="25"/>
      <c r="H33" s="175" t="s">
        <v>60</v>
      </c>
      <c r="I33" s="176" t="s">
        <v>61</v>
      </c>
      <c r="J33" s="175" t="s">
        <v>62</v>
      </c>
      <c r="K33" s="175" t="s">
        <v>39</v>
      </c>
    </row>
    <row r="34" spans="2:11" ht="12.75">
      <c r="B34" s="244" t="s">
        <v>21</v>
      </c>
      <c r="C34" s="246" t="s">
        <v>48</v>
      </c>
      <c r="D34" s="247"/>
      <c r="E34" s="248"/>
      <c r="F34" s="60">
        <f>C33/C32</f>
        <v>0.7632476075990564</v>
      </c>
      <c r="G34" s="46"/>
      <c r="H34" s="177">
        <v>1</v>
      </c>
      <c r="I34" s="178" t="s">
        <v>63</v>
      </c>
      <c r="J34" s="179">
        <v>1.12512</v>
      </c>
      <c r="K34" s="180">
        <f>J34*100/J36</f>
        <v>19.53333333333333</v>
      </c>
    </row>
    <row r="35" spans="2:11" ht="13.5" thickBot="1">
      <c r="B35" s="245"/>
      <c r="C35" s="249" t="s">
        <v>49</v>
      </c>
      <c r="D35" s="250"/>
      <c r="E35" s="251"/>
      <c r="F35" s="61" t="s">
        <v>23</v>
      </c>
      <c r="G35" s="25"/>
      <c r="H35" s="181">
        <v>2</v>
      </c>
      <c r="I35" s="182" t="s">
        <v>64</v>
      </c>
      <c r="J35" s="183">
        <v>4.63488</v>
      </c>
      <c r="K35" s="184">
        <f>J35*100/J36</f>
        <v>80.46666666666667</v>
      </c>
    </row>
    <row r="36" spans="2:11" ht="13.5" thickBot="1">
      <c r="B36" s="76" t="s">
        <v>29</v>
      </c>
      <c r="C36" s="81"/>
      <c r="D36" s="81"/>
      <c r="E36" s="82"/>
      <c r="F36" s="83">
        <f>1/F34</f>
        <v>1.3101908083874567</v>
      </c>
      <c r="G36" s="25"/>
      <c r="H36" s="20"/>
      <c r="I36" s="158" t="s">
        <v>65</v>
      </c>
      <c r="J36" s="185">
        <f>SUM(J34:J35)</f>
        <v>5.76</v>
      </c>
      <c r="K36" s="19">
        <f>SUM(K34:K35)</f>
        <v>100</v>
      </c>
    </row>
    <row r="37" spans="2:8" ht="13.5" thickBot="1">
      <c r="B37" s="186"/>
      <c r="C37" s="187"/>
      <c r="D37" s="187"/>
      <c r="E37" s="187"/>
      <c r="F37" s="187"/>
      <c r="G37" s="41"/>
      <c r="H37" s="41"/>
    </row>
    <row r="38" spans="2:7" ht="13.5" thickBot="1">
      <c r="B38" s="299" t="s">
        <v>66</v>
      </c>
      <c r="C38" s="300"/>
      <c r="D38" s="300"/>
      <c r="E38" s="301"/>
      <c r="F38" s="188"/>
      <c r="G38" s="189"/>
    </row>
    <row r="39" spans="1:12" ht="32.25" thickBot="1">
      <c r="A39" s="69"/>
      <c r="B39" s="70" t="s">
        <v>1</v>
      </c>
      <c r="C39" s="80" t="s">
        <v>27</v>
      </c>
      <c r="D39" s="70" t="s">
        <v>2</v>
      </c>
      <c r="E39" s="190" t="s">
        <v>28</v>
      </c>
      <c r="F39" s="191"/>
      <c r="G39" s="47"/>
      <c r="H39" s="69"/>
      <c r="I39" s="69"/>
      <c r="J39" s="69"/>
      <c r="K39" s="69"/>
      <c r="L39" s="69"/>
    </row>
    <row r="40" spans="2:7" ht="16.5" thickBot="1">
      <c r="B40" s="4">
        <v>4</v>
      </c>
      <c r="C40" s="192">
        <f>F34</f>
        <v>0.7632476075990564</v>
      </c>
      <c r="D40" s="4">
        <v>0.25</v>
      </c>
      <c r="E40" s="193">
        <f>F36</f>
        <v>1.3101908083874567</v>
      </c>
      <c r="F40" s="194"/>
      <c r="G40" s="121"/>
    </row>
    <row r="41" spans="2:7" ht="16.5" thickBot="1">
      <c r="B41" s="6">
        <v>3</v>
      </c>
      <c r="C41" s="192">
        <f aca="true" t="shared" si="0" ref="C41:C46">C40</f>
        <v>0.7632476075990564</v>
      </c>
      <c r="D41" s="6">
        <v>0.33</v>
      </c>
      <c r="E41" s="193">
        <f aca="true" t="shared" si="1" ref="E41:E46">E40</f>
        <v>1.3101908083874567</v>
      </c>
      <c r="F41" s="194"/>
      <c r="G41" s="121"/>
    </row>
    <row r="42" spans="2:7" ht="16.5" thickBot="1">
      <c r="B42" s="10">
        <v>1.9</v>
      </c>
      <c r="C42" s="192">
        <f t="shared" si="0"/>
        <v>0.7632476075990564</v>
      </c>
      <c r="D42" s="10">
        <v>0.53</v>
      </c>
      <c r="E42" s="193">
        <f t="shared" si="1"/>
        <v>1.3101908083874567</v>
      </c>
      <c r="F42" s="194"/>
      <c r="G42" s="121"/>
    </row>
    <row r="43" spans="2:7" ht="16.5" thickBot="1">
      <c r="B43" s="8">
        <v>1.7</v>
      </c>
      <c r="C43" s="192">
        <f t="shared" si="0"/>
        <v>0.7632476075990564</v>
      </c>
      <c r="D43" s="8">
        <v>0.59</v>
      </c>
      <c r="E43" s="193">
        <f t="shared" si="1"/>
        <v>1.3101908083874567</v>
      </c>
      <c r="F43" s="194"/>
      <c r="G43" s="121"/>
    </row>
    <row r="44" spans="2:7" ht="16.5" thickBot="1">
      <c r="B44" s="12">
        <v>1.6</v>
      </c>
      <c r="C44" s="192">
        <f t="shared" si="0"/>
        <v>0.7632476075990564</v>
      </c>
      <c r="D44" s="12">
        <v>0.63</v>
      </c>
      <c r="E44" s="193">
        <f t="shared" si="1"/>
        <v>1.3101908083874567</v>
      </c>
      <c r="F44" s="194"/>
      <c r="G44" s="121"/>
    </row>
    <row r="45" spans="2:7" ht="16.5" thickBot="1">
      <c r="B45" s="14">
        <v>1.1</v>
      </c>
      <c r="C45" s="192">
        <f t="shared" si="0"/>
        <v>0.7632476075990564</v>
      </c>
      <c r="D45" s="14">
        <v>0.91</v>
      </c>
      <c r="E45" s="193">
        <f t="shared" si="1"/>
        <v>1.3101908083874567</v>
      </c>
      <c r="F45" s="194"/>
      <c r="G45" s="121"/>
    </row>
    <row r="46" spans="2:7" ht="16.5" thickBot="1">
      <c r="B46" s="16">
        <v>0.6</v>
      </c>
      <c r="C46" s="195">
        <f t="shared" si="0"/>
        <v>0.7632476075990564</v>
      </c>
      <c r="D46" s="16">
        <v>1.67</v>
      </c>
      <c r="E46" s="196">
        <f t="shared" si="1"/>
        <v>1.3101908083874567</v>
      </c>
      <c r="F46" s="194"/>
      <c r="G46" s="121"/>
    </row>
  </sheetData>
  <sheetProtection/>
  <mergeCells count="9">
    <mergeCell ref="B38:E38"/>
    <mergeCell ref="B5:F6"/>
    <mergeCell ref="B8:C8"/>
    <mergeCell ref="C19:D19"/>
    <mergeCell ref="C31:D31"/>
    <mergeCell ref="C33:D33"/>
    <mergeCell ref="B34:B35"/>
    <mergeCell ref="C34:E34"/>
    <mergeCell ref="C35:E35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Vivienda y Urbanismo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clanata</dc:creator>
  <cp:keywords/>
  <dc:description/>
  <cp:lastModifiedBy>Macarena Valenzuela Sepulveda</cp:lastModifiedBy>
  <dcterms:created xsi:type="dcterms:W3CDTF">2010-11-11T13:18:45Z</dcterms:created>
  <dcterms:modified xsi:type="dcterms:W3CDTF">2018-02-20T14:37:11Z</dcterms:modified>
  <cp:category/>
  <cp:version/>
  <cp:contentType/>
  <cp:contentStatus/>
</cp:coreProperties>
</file>